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60" windowHeight="5949" activeTab="0"/>
  </bookViews>
  <sheets>
    <sheet name="SEL per lago" sheetId="1" r:id="rId1"/>
    <sheet name="N° laghi per SEL" sheetId="2" r:id="rId2"/>
    <sheet name="SEL_2022" sheetId="3" r:id="rId3"/>
  </sheets>
  <definedNames>
    <definedName name="_xlnm._FilterDatabase" localSheetId="2" hidden="1">'SEL_2022'!$A$2:$S$18</definedName>
  </definedNames>
  <calcPr fullCalcOnLoad="1"/>
</workbook>
</file>

<file path=xl/sharedStrings.xml><?xml version="1.0" encoding="utf-8"?>
<sst xmlns="http://schemas.openxmlformats.org/spreadsheetml/2006/main" count="156" uniqueCount="98">
  <si>
    <t>2001-2002</t>
  </si>
  <si>
    <t>Provincia di BELLUNO</t>
  </si>
  <si>
    <t>SANTA CROCE</t>
  </si>
  <si>
    <t>n.d.</t>
  </si>
  <si>
    <t>MIS</t>
  </si>
  <si>
    <t>CORLO</t>
  </si>
  <si>
    <t>CENTRO CADORE</t>
  </si>
  <si>
    <t>ALLEGHE</t>
  </si>
  <si>
    <t>MISURINA</t>
  </si>
  <si>
    <t>SANTA CATERINA</t>
  </si>
  <si>
    <t>Provincia di TREVISO</t>
  </si>
  <si>
    <t>LAGO</t>
  </si>
  <si>
    <t>SANTA MARIA</t>
  </si>
  <si>
    <t>Provincia di VERONA</t>
  </si>
  <si>
    <r>
      <t>GARDA – BRENZONE *</t>
    </r>
    <r>
      <rPr>
        <vertAlign val="subscript"/>
        <sz val="10"/>
        <rFont val="Arial"/>
        <family val="2"/>
      </rPr>
      <t>2</t>
    </r>
  </si>
  <si>
    <r>
      <t>GARDA – BARDOLINO *</t>
    </r>
    <r>
      <rPr>
        <vertAlign val="subscript"/>
        <sz val="10"/>
        <rFont val="Arial"/>
        <family val="2"/>
      </rPr>
      <t>3</t>
    </r>
  </si>
  <si>
    <t>GARDA TOTALE</t>
  </si>
  <si>
    <t>Non determinabile</t>
  </si>
  <si>
    <t>FRASSINO</t>
  </si>
  <si>
    <t>FIMON</t>
  </si>
  <si>
    <t>Provincia di VICENZA</t>
  </si>
  <si>
    <t>STATO ECOLOGICO DEI LAGHI (SEL)</t>
  </si>
  <si>
    <t>Possibili valori dell'Indice SEL, espressi con un codice a colori:</t>
  </si>
  <si>
    <t>Classe 2</t>
  </si>
  <si>
    <t>Classe 3</t>
  </si>
  <si>
    <t>Classe 4</t>
  </si>
  <si>
    <t>Classe 5</t>
  </si>
  <si>
    <t>Classe 1</t>
  </si>
  <si>
    <t>Nota: il lago di Fimon (VI) e il laghetto del Frassino (VR), sono stati monitorati a partire dal 2009.</t>
  </si>
  <si>
    <t>Punteggio (somma dei livelli)</t>
  </si>
  <si>
    <t>Stato Ecologico dei Laghi (SEL)</t>
  </si>
  <si>
    <t>Livello</t>
  </si>
  <si>
    <t>BRENTA</t>
  </si>
  <si>
    <t>BL</t>
  </si>
  <si>
    <t>LAGO DEL MIS</t>
  </si>
  <si>
    <t>PIAVE</t>
  </si>
  <si>
    <t>SOSPIROLO</t>
  </si>
  <si>
    <t>LAGO DI ALLEGHE</t>
  </si>
  <si>
    <t>PIEVE DI CADORE</t>
  </si>
  <si>
    <t>LAGO DI MISURINA</t>
  </si>
  <si>
    <t>AURONZO DI CADORE</t>
  </si>
  <si>
    <t>LAGO DI SANTA CATERINA</t>
  </si>
  <si>
    <t>LAGO DI LAGO</t>
  </si>
  <si>
    <t>TARZO</t>
  </si>
  <si>
    <t>TV</t>
  </si>
  <si>
    <t>REVINE LAGO</t>
  </si>
  <si>
    <t>LAGO DI FIMON</t>
  </si>
  <si>
    <t>BACCHIGLIONE</t>
  </si>
  <si>
    <t>ARCUGNANO</t>
  </si>
  <si>
    <t>VI</t>
  </si>
  <si>
    <t>PO</t>
  </si>
  <si>
    <t>PESCHIERA DEL GARDA</t>
  </si>
  <si>
    <t>VR</t>
  </si>
  <si>
    <t>BARDOLINO</t>
  </si>
  <si>
    <t>COMUNE</t>
  </si>
  <si>
    <t>PROV.</t>
  </si>
  <si>
    <t>ANNO</t>
  </si>
  <si>
    <t>(2) Periodo di massima stratificazione</t>
  </si>
  <si>
    <t>(1) Periodo di massima circolazione</t>
  </si>
  <si>
    <t>BACINO 
IDROGRAFICO</t>
  </si>
  <si>
    <t>Valore minimo (m)</t>
  </si>
  <si>
    <t>Trasparenza</t>
  </si>
  <si>
    <t>Valore massimo (μg/l)</t>
  </si>
  <si>
    <r>
      <t xml:space="preserve">Clorofilla </t>
    </r>
    <r>
      <rPr>
        <b/>
        <i/>
        <sz val="11"/>
        <color indexed="8"/>
        <rFont val="Calibri"/>
        <family val="2"/>
      </rPr>
      <t xml:space="preserve">a </t>
    </r>
  </si>
  <si>
    <t xml:space="preserve">Ossigeno disciolto </t>
  </si>
  <si>
    <t>Valore a zero m
 (% sat) (1)</t>
  </si>
  <si>
    <t>Valore minimo ipolimnico  (% sat) (2)</t>
  </si>
  <si>
    <t xml:space="preserve">Fosforo totale </t>
  </si>
  <si>
    <t>Valore a zero m (μg/l) (1)</t>
  </si>
  <si>
    <t>Valore max riscontrato (μg/l)</t>
  </si>
  <si>
    <t>CODICE STAZIONE</t>
  </si>
  <si>
    <t>TOTALE GARDA PARTE VENETA</t>
  </si>
  <si>
    <t>LAGHETTO DEL FRASSINO</t>
  </si>
  <si>
    <t>LAGO DI CADORE</t>
  </si>
  <si>
    <t>LAGO DI CORLO</t>
  </si>
  <si>
    <t>ARSIÈ</t>
  </si>
  <si>
    <t>LAGO DI GARDA OCCIDENTALE</t>
  </si>
  <si>
    <t>LAGO DI GARDA SUDORIENTALE</t>
  </si>
  <si>
    <t>LAGO DI REVINE O SANTA MARIA</t>
  </si>
  <si>
    <t>LAGO DI SANTA CROCE</t>
  </si>
  <si>
    <t>&lt;5</t>
  </si>
  <si>
    <t>BRENZONE SUL GARDA</t>
  </si>
  <si>
    <t>ALPAGO</t>
  </si>
  <si>
    <t>Nota</t>
  </si>
  <si>
    <t xml:space="preserve">La profondità massima del lago è di circa 4 metri. </t>
  </si>
  <si>
    <t>Trasparenza ridotta per presenza di particolato inorganico di origine naturale</t>
  </si>
  <si>
    <t>&lt;20</t>
  </si>
  <si>
    <t>&lt;10</t>
  </si>
  <si>
    <t>Numero di laghi che ricadono nelle diverse classi dell'indice SEL (periodo 2001-2022 ai sensi del D.Lgs. 152/99 e s.m.i.)</t>
  </si>
  <si>
    <t>LAGHI</t>
  </si>
  <si>
    <t>Stato Ecologico (SEL) dei laghi e serbatoi significativi del Veneto (periodo 2001-2022) AI SENSI DEL D.Lgs. 152/99</t>
  </si>
  <si>
    <t>Classe SEL</t>
  </si>
  <si>
    <t>13-16</t>
  </si>
  <si>
    <t>17-20</t>
  </si>
  <si>
    <t>Somma dei singoli punteggi</t>
  </si>
  <si>
    <t>4</t>
  </si>
  <si>
    <t>5-8</t>
  </si>
  <si>
    <t>9-12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</si>
</sst>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0.0"/>
    <numFmt numFmtId="175" formatCode="_-* #,##0.0_-;\-* #,##0.0_-;_-* &quot;-&quot;??_-;_-@_-"/>
    <numFmt numFmtId="176" formatCode="_-* #,##0_-;\-* #,##0_-;_-* &quot;-&quot;??_-;_-@_-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&quot;Sì&quot;;&quot;Sì&quot;;&quot;No&quot;"/>
    <numFmt numFmtId="182" formatCode="&quot;Vero&quot;;&quot;Vero&quot;;&quot;Falso&quot;"/>
    <numFmt numFmtId="183" formatCode="&quot;Attivo&quot;;&quot;Attivo&quot;;&quot;Inattivo&quot;"/>
    <numFmt numFmtId="184" formatCode="[$€-2]\ #.##000_);[Red]\([$€-2]\ #.##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Segoe U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8" fillId="20" borderId="5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2" fillId="0" borderId="0" xfId="48">
      <alignment/>
      <protection/>
    </xf>
    <xf numFmtId="0" fontId="6" fillId="0" borderId="0" xfId="48" applyFont="1" applyAlignment="1">
      <alignment horizontal="justify"/>
      <protection/>
    </xf>
    <xf numFmtId="0" fontId="3" fillId="0" borderId="10" xfId="49" applyFont="1" applyBorder="1">
      <alignment/>
      <protection/>
    </xf>
    <xf numFmtId="0" fontId="2" fillId="0" borderId="0" xfId="48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0" xfId="48" applyFont="1" applyAlignment="1">
      <alignment horizontal="center"/>
      <protection/>
    </xf>
    <xf numFmtId="0" fontId="5" fillId="33" borderId="11" xfId="48" applyFont="1" applyFill="1" applyBorder="1" applyAlignment="1">
      <alignment horizontal="center" wrapText="1"/>
      <protection/>
    </xf>
    <xf numFmtId="0" fontId="5" fillId="34" borderId="12" xfId="48" applyFont="1" applyFill="1" applyBorder="1" applyAlignment="1">
      <alignment horizontal="center" wrapText="1"/>
      <protection/>
    </xf>
    <xf numFmtId="0" fontId="3" fillId="0" borderId="10" xfId="49" applyFont="1" applyBorder="1" applyAlignment="1">
      <alignment horizontal="left"/>
      <protection/>
    </xf>
    <xf numFmtId="0" fontId="2" fillId="0" borderId="10" xfId="49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49" applyFont="1" applyBorder="1" applyAlignment="1">
      <alignment horizontal="center" vertical="center"/>
      <protection/>
    </xf>
    <xf numFmtId="0" fontId="11" fillId="0" borderId="0" xfId="0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2" fillId="0" borderId="0" xfId="48" applyFont="1">
      <alignment/>
      <protection/>
    </xf>
    <xf numFmtId="0" fontId="5" fillId="35" borderId="12" xfId="48" applyFont="1" applyFill="1" applyBorder="1" applyAlignment="1">
      <alignment horizontal="center" wrapText="1"/>
      <protection/>
    </xf>
    <xf numFmtId="0" fontId="5" fillId="36" borderId="12" xfId="48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31" fillId="37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15" xfId="48" applyFont="1" applyFill="1" applyBorder="1" applyAlignment="1">
      <alignment vertical="center" wrapText="1"/>
      <protection/>
    </xf>
    <xf numFmtId="0" fontId="31" fillId="37" borderId="16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3" fillId="0" borderId="17" xfId="48" applyFont="1" applyFill="1" applyBorder="1" applyAlignment="1">
      <alignment vertical="center" wrapText="1"/>
      <protection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/>
    </xf>
    <xf numFmtId="0" fontId="3" fillId="0" borderId="0" xfId="48" applyFont="1" applyBorder="1" applyAlignment="1">
      <alignment horizontal="center" vertical="center"/>
      <protection/>
    </xf>
    <xf numFmtId="0" fontId="3" fillId="0" borderId="18" xfId="48" applyFont="1" applyBorder="1" applyAlignment="1">
      <alignment vertical="center" wrapText="1"/>
      <protection/>
    </xf>
    <xf numFmtId="0" fontId="3" fillId="0" borderId="19" xfId="48" applyFont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21" xfId="48" applyFont="1" applyFill="1" applyBorder="1" applyAlignment="1">
      <alignment vertical="center"/>
      <protection/>
    </xf>
    <xf numFmtId="0" fontId="2" fillId="0" borderId="22" xfId="48" applyFont="1" applyFill="1" applyBorder="1" applyAlignment="1">
      <alignment vertical="center" wrapText="1"/>
      <protection/>
    </xf>
    <xf numFmtId="0" fontId="31" fillId="37" borderId="23" xfId="0" applyNumberFormat="1" applyFont="1" applyFill="1" applyBorder="1" applyAlignment="1">
      <alignment horizontal="center" vertical="center"/>
    </xf>
    <xf numFmtId="0" fontId="31" fillId="37" borderId="2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5" fillId="38" borderId="25" xfId="48" applyFont="1" applyFill="1" applyBorder="1" applyAlignment="1">
      <alignment horizontal="center" wrapText="1"/>
      <protection/>
    </xf>
    <xf numFmtId="0" fontId="3" fillId="0" borderId="26" xfId="48" applyFont="1" applyFill="1" applyBorder="1" applyAlignment="1">
      <alignment vertical="center" wrapText="1"/>
      <protection/>
    </xf>
    <xf numFmtId="49" fontId="6" fillId="37" borderId="10" xfId="0" applyNumberFormat="1" applyFont="1" applyFill="1" applyBorder="1" applyAlignment="1">
      <alignment horizontal="left" vertical="center"/>
    </xf>
    <xf numFmtId="0" fontId="6" fillId="37" borderId="10" xfId="0" applyNumberFormat="1" applyFont="1" applyFill="1" applyBorder="1" applyAlignment="1">
      <alignment horizontal="center" vertical="center"/>
    </xf>
    <xf numFmtId="0" fontId="5" fillId="35" borderId="10" xfId="0" applyNumberFormat="1" applyFont="1" applyFill="1" applyBorder="1" applyAlignment="1">
      <alignment horizontal="center" vertical="center"/>
    </xf>
    <xf numFmtId="0" fontId="5" fillId="39" borderId="10" xfId="0" applyNumberFormat="1" applyFont="1" applyFill="1" applyBorder="1" applyAlignment="1">
      <alignment horizontal="center" vertical="center"/>
    </xf>
    <xf numFmtId="0" fontId="5" fillId="4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48" applyFont="1" applyBorder="1" applyAlignment="1">
      <alignment horizontal="center" vertical="center"/>
      <protection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5" fillId="0" borderId="29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170" fontId="55" fillId="0" borderId="10" xfId="64" applyFont="1" applyBorder="1" applyAlignment="1">
      <alignment horizontal="left" wrapText="1"/>
    </xf>
    <xf numFmtId="0" fontId="55" fillId="0" borderId="29" xfId="0" applyFont="1" applyBorder="1" applyAlignment="1">
      <alignment horizontal="left" wrapText="1"/>
    </xf>
    <xf numFmtId="0" fontId="55" fillId="0" borderId="13" xfId="0" applyFont="1" applyBorder="1" applyAlignment="1">
      <alignment horizontal="left" wrapText="1"/>
    </xf>
    <xf numFmtId="0" fontId="55" fillId="0" borderId="29" xfId="0" applyFont="1" applyBorder="1" applyAlignment="1">
      <alignment/>
    </xf>
    <xf numFmtId="0" fontId="55" fillId="0" borderId="13" xfId="0" applyFont="1" applyBorder="1" applyAlignment="1">
      <alignment/>
    </xf>
    <xf numFmtId="0" fontId="55" fillId="0" borderId="30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8" fillId="20" borderId="10" xfId="0" applyFont="1" applyFill="1" applyBorder="1" applyAlignment="1">
      <alignment vertical="center"/>
    </xf>
    <xf numFmtId="0" fontId="58" fillId="2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49" fontId="59" fillId="0" borderId="10" xfId="0" applyNumberFormat="1" applyFont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dxfs count="62"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Numero di laghi che ricadono nelle diverse classi dell'indice SEL</a:t>
            </a:r>
          </a:p>
        </c:rich>
      </c:tx>
      <c:layout>
        <c:manualLayout>
          <c:xMode val="factor"/>
          <c:yMode val="factor"/>
          <c:x val="-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131"/>
          <c:w val="0.94775"/>
          <c:h val="0.819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'N° laghi per SEL'!$A$10</c:f>
              <c:strCache>
                <c:ptCount val="1"/>
                <c:pt idx="0">
                  <c:v>Classe 5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SEL'!$B$10:$V$10</c:f>
              <c:numCache/>
            </c:numRef>
          </c:val>
        </c:ser>
        <c:ser>
          <c:idx val="3"/>
          <c:order val="1"/>
          <c:tx>
            <c:strRef>
              <c:f>'N° laghi per SEL'!$A$9</c:f>
              <c:strCache>
                <c:ptCount val="1"/>
                <c:pt idx="0">
                  <c:v>Classe 4</c:v>
                </c:pt>
              </c:strCache>
            </c:strRef>
          </c:tx>
          <c:spPr>
            <a:solidFill>
              <a:srgbClr val="F7964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SEL'!$B$9:$V$9</c:f>
              <c:numCache/>
            </c:numRef>
          </c:val>
        </c:ser>
        <c:ser>
          <c:idx val="2"/>
          <c:order val="2"/>
          <c:tx>
            <c:strRef>
              <c:f>'N° laghi per SEL'!$A$8</c:f>
              <c:strCache>
                <c:ptCount val="1"/>
                <c:pt idx="0">
                  <c:v>Classe 3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SEL'!$B$8:$V$8</c:f>
              <c:numCache/>
            </c:numRef>
          </c:val>
        </c:ser>
        <c:ser>
          <c:idx val="1"/>
          <c:order val="3"/>
          <c:tx>
            <c:strRef>
              <c:f>'N° laghi per SEL'!$A$7</c:f>
              <c:strCache>
                <c:ptCount val="1"/>
                <c:pt idx="0">
                  <c:v>Classe 2</c:v>
                </c:pt>
              </c:strCache>
            </c:strRef>
          </c:tx>
          <c:spPr>
            <a:solidFill>
              <a:srgbClr val="92D05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SEL'!$B$7:$V$7</c:f>
              <c:numCache/>
            </c:numRef>
          </c:val>
        </c:ser>
        <c:ser>
          <c:idx val="5"/>
          <c:order val="4"/>
          <c:tx>
            <c:strRef>
              <c:f>'N° laghi per SEL'!$A$6</c:f>
              <c:strCache>
                <c:ptCount val="1"/>
                <c:pt idx="0">
                  <c:v>Classe 1</c:v>
                </c:pt>
              </c:strCache>
            </c:strRef>
          </c:tx>
          <c:spPr>
            <a:solidFill>
              <a:srgbClr val="33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SEL'!$B$6:$V$6</c:f>
              <c:numCache/>
            </c:numRef>
          </c:val>
        </c:ser>
        <c:ser>
          <c:idx val="0"/>
          <c:order val="5"/>
          <c:tx>
            <c:strRef>
              <c:f>'N° laghi per SEL'!$A$5</c:f>
              <c:strCache>
                <c:ptCount val="1"/>
                <c:pt idx="0">
                  <c:v>Non determinabile</c:v>
                </c:pt>
              </c:strCache>
            </c:strRef>
          </c:tx>
          <c:spPr>
            <a:solidFill>
              <a:srgbClr val="C0C0C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'N° laghi per SEL'!$B$4:$V$4</c:f>
              <c:strCache/>
            </c:strRef>
          </c:cat>
          <c:val>
            <c:numRef>
              <c:f>'N° laghi per SEL'!$B$5:$U$5</c:f>
              <c:numCache/>
            </c:numRef>
          </c:val>
        </c:ser>
        <c:overlap val="100"/>
        <c:gapWidth val="10"/>
        <c:axId val="32451332"/>
        <c:axId val="23626533"/>
      </c:barChart>
      <c:catAx>
        <c:axId val="324513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3626533"/>
        <c:crosses val="autoZero"/>
        <c:auto val="1"/>
        <c:lblOffset val="100"/>
        <c:tickLblSkip val="1"/>
        <c:noMultiLvlLbl val="0"/>
      </c:catAx>
      <c:valAx>
        <c:axId val="23626533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numero laghi</a:t>
                </a:r>
              </a:p>
            </c:rich>
          </c:tx>
          <c:layout>
            <c:manualLayout>
              <c:xMode val="factor"/>
              <c:yMode val="factor"/>
              <c:x val="0.001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451332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75"/>
          <c:y val="0.92075"/>
          <c:w val="0.79025"/>
          <c:h val="0.0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11</xdr:col>
      <xdr:colOff>9525</xdr:colOff>
      <xdr:row>34</xdr:row>
      <xdr:rowOff>114300</xdr:rowOff>
    </xdr:to>
    <xdr:graphicFrame>
      <xdr:nvGraphicFramePr>
        <xdr:cNvPr id="1" name="Grafico 2"/>
        <xdr:cNvGraphicFramePr/>
      </xdr:nvGraphicFramePr>
      <xdr:xfrm>
        <a:off x="1190625" y="2247900"/>
        <a:ext cx="601027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="70" zoomScaleNormal="70" zoomScalePageLayoutView="0" workbookViewId="0" topLeftCell="A1">
      <selection activeCell="U25" sqref="U25:U26"/>
    </sheetView>
  </sheetViews>
  <sheetFormatPr defaultColWidth="9.140625" defaultRowHeight="15"/>
  <cols>
    <col min="1" max="1" width="22.7109375" style="0" customWidth="1"/>
    <col min="2" max="6" width="10.140625" style="5" customWidth="1"/>
    <col min="7" max="9" width="10.140625" style="6" customWidth="1"/>
    <col min="11" max="11" width="9.57421875" style="0" bestFit="1" customWidth="1"/>
  </cols>
  <sheetData>
    <row r="1" ht="14.25">
      <c r="A1" s="15" t="s">
        <v>90</v>
      </c>
    </row>
    <row r="3" spans="1:21" s="12" customFormat="1" ht="15" customHeight="1" thickBot="1">
      <c r="A3" s="27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31"/>
      <c r="P3" s="31"/>
      <c r="Q3" s="31"/>
      <c r="R3" s="31"/>
      <c r="S3" s="31"/>
      <c r="T3" s="31"/>
      <c r="U3" s="31"/>
    </row>
    <row r="4" spans="1:22" s="12" customFormat="1" ht="12.75" thickBot="1">
      <c r="A4" s="32" t="s">
        <v>89</v>
      </c>
      <c r="B4" s="33" t="s">
        <v>0</v>
      </c>
      <c r="C4" s="33">
        <v>2003</v>
      </c>
      <c r="D4" s="33">
        <v>2004</v>
      </c>
      <c r="E4" s="33">
        <v>2005</v>
      </c>
      <c r="F4" s="33">
        <v>2006</v>
      </c>
      <c r="G4" s="33">
        <v>2007</v>
      </c>
      <c r="H4" s="33">
        <v>2008</v>
      </c>
      <c r="I4" s="33">
        <v>2009</v>
      </c>
      <c r="J4" s="33">
        <v>2010</v>
      </c>
      <c r="K4" s="33">
        <v>2011</v>
      </c>
      <c r="L4" s="33">
        <v>2012</v>
      </c>
      <c r="M4" s="33">
        <v>2013</v>
      </c>
      <c r="N4" s="33">
        <v>2014</v>
      </c>
      <c r="O4" s="33">
        <v>2015</v>
      </c>
      <c r="P4" s="33">
        <v>2016</v>
      </c>
      <c r="Q4" s="34">
        <v>2017</v>
      </c>
      <c r="R4" s="34">
        <v>2018</v>
      </c>
      <c r="S4" s="34">
        <v>2019</v>
      </c>
      <c r="T4" s="34">
        <v>2020</v>
      </c>
      <c r="U4" s="34">
        <v>2021</v>
      </c>
      <c r="V4" s="34">
        <v>2022</v>
      </c>
    </row>
    <row r="5" spans="1:22" ht="15" customHeight="1">
      <c r="A5" s="35" t="s">
        <v>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46"/>
    </row>
    <row r="6" spans="1:22" ht="14.25">
      <c r="A6" s="25" t="s">
        <v>4</v>
      </c>
      <c r="B6" s="23">
        <v>2</v>
      </c>
      <c r="C6" s="23" t="s">
        <v>3</v>
      </c>
      <c r="D6" s="23" t="s">
        <v>3</v>
      </c>
      <c r="E6" s="23" t="s">
        <v>3</v>
      </c>
      <c r="F6" s="23">
        <v>2</v>
      </c>
      <c r="G6" s="23">
        <v>2</v>
      </c>
      <c r="H6" s="23">
        <v>2</v>
      </c>
      <c r="I6" s="23">
        <v>2</v>
      </c>
      <c r="J6" s="23">
        <v>2</v>
      </c>
      <c r="K6" s="23">
        <v>2</v>
      </c>
      <c r="L6" s="23">
        <v>3</v>
      </c>
      <c r="M6" s="23">
        <v>3</v>
      </c>
      <c r="N6" s="23">
        <v>2</v>
      </c>
      <c r="O6" s="23">
        <v>2</v>
      </c>
      <c r="P6" s="23">
        <v>2</v>
      </c>
      <c r="Q6" s="23">
        <v>2</v>
      </c>
      <c r="R6" s="23">
        <v>3</v>
      </c>
      <c r="S6" s="23">
        <v>2</v>
      </c>
      <c r="T6" s="23">
        <v>2</v>
      </c>
      <c r="U6" s="23">
        <v>3</v>
      </c>
      <c r="V6" s="26">
        <v>2</v>
      </c>
    </row>
    <row r="7" spans="1:22" ht="14.25">
      <c r="A7" s="25" t="s">
        <v>7</v>
      </c>
      <c r="B7" s="23">
        <v>4</v>
      </c>
      <c r="C7" s="23">
        <v>3</v>
      </c>
      <c r="D7" s="23">
        <v>3</v>
      </c>
      <c r="E7" s="23">
        <v>4</v>
      </c>
      <c r="F7" s="23">
        <v>3</v>
      </c>
      <c r="G7" s="23">
        <v>3</v>
      </c>
      <c r="H7" s="23">
        <v>4</v>
      </c>
      <c r="I7" s="23">
        <v>4</v>
      </c>
      <c r="J7" s="23">
        <v>3</v>
      </c>
      <c r="K7" s="23">
        <v>3</v>
      </c>
      <c r="L7" s="23">
        <v>3</v>
      </c>
      <c r="M7" s="23" t="s">
        <v>3</v>
      </c>
      <c r="N7" s="23" t="s">
        <v>3</v>
      </c>
      <c r="O7" s="23">
        <v>2</v>
      </c>
      <c r="P7" s="23">
        <v>3</v>
      </c>
      <c r="Q7" s="23">
        <v>3</v>
      </c>
      <c r="R7" s="23">
        <v>3</v>
      </c>
      <c r="S7" s="23">
        <v>3</v>
      </c>
      <c r="T7" s="23">
        <v>3</v>
      </c>
      <c r="U7" s="23">
        <v>4</v>
      </c>
      <c r="V7" s="26">
        <v>2</v>
      </c>
    </row>
    <row r="8" spans="1:22" ht="14.25">
      <c r="A8" s="25" t="s">
        <v>6</v>
      </c>
      <c r="B8" s="23">
        <v>3</v>
      </c>
      <c r="C8" s="23" t="s">
        <v>3</v>
      </c>
      <c r="D8" s="23" t="s">
        <v>3</v>
      </c>
      <c r="E8" s="23" t="s">
        <v>3</v>
      </c>
      <c r="F8" s="23">
        <v>3</v>
      </c>
      <c r="G8" s="23">
        <v>4</v>
      </c>
      <c r="H8" s="23">
        <v>4</v>
      </c>
      <c r="I8" s="23">
        <v>3</v>
      </c>
      <c r="J8" s="23">
        <v>2</v>
      </c>
      <c r="K8" s="23">
        <v>3</v>
      </c>
      <c r="L8" s="23">
        <v>3</v>
      </c>
      <c r="M8" s="23">
        <v>3</v>
      </c>
      <c r="N8" s="23">
        <v>3</v>
      </c>
      <c r="O8" s="23">
        <v>2</v>
      </c>
      <c r="P8" s="23">
        <v>3</v>
      </c>
      <c r="Q8" s="23">
        <v>2</v>
      </c>
      <c r="R8" s="23">
        <v>3</v>
      </c>
      <c r="S8" s="23">
        <v>2</v>
      </c>
      <c r="T8" s="23">
        <v>2</v>
      </c>
      <c r="U8" s="23">
        <v>3</v>
      </c>
      <c r="V8" s="26">
        <v>3</v>
      </c>
    </row>
    <row r="9" spans="1:22" ht="14.25">
      <c r="A9" s="25" t="s">
        <v>5</v>
      </c>
      <c r="B9" s="23">
        <v>3</v>
      </c>
      <c r="C9" s="23">
        <v>3</v>
      </c>
      <c r="D9" s="23" t="s">
        <v>3</v>
      </c>
      <c r="E9" s="23" t="s">
        <v>3</v>
      </c>
      <c r="F9" s="23">
        <v>2</v>
      </c>
      <c r="G9" s="23">
        <v>2</v>
      </c>
      <c r="H9" s="23">
        <v>2</v>
      </c>
      <c r="I9" s="23">
        <v>2</v>
      </c>
      <c r="J9" s="23">
        <v>2</v>
      </c>
      <c r="K9" s="23">
        <v>2</v>
      </c>
      <c r="L9" s="23">
        <v>3</v>
      </c>
      <c r="M9" s="23">
        <v>3</v>
      </c>
      <c r="N9" s="23">
        <v>2</v>
      </c>
      <c r="O9" s="23">
        <v>3</v>
      </c>
      <c r="P9" s="23">
        <v>2</v>
      </c>
      <c r="Q9" s="23">
        <v>3</v>
      </c>
      <c r="R9" s="23">
        <v>3</v>
      </c>
      <c r="S9" s="23">
        <v>2</v>
      </c>
      <c r="T9" s="23">
        <v>2</v>
      </c>
      <c r="U9" s="23">
        <v>2</v>
      </c>
      <c r="V9" s="26">
        <v>3</v>
      </c>
    </row>
    <row r="10" spans="1:22" ht="14.25">
      <c r="A10" s="25" t="s">
        <v>8</v>
      </c>
      <c r="B10" s="23">
        <v>3</v>
      </c>
      <c r="C10" s="23">
        <v>2</v>
      </c>
      <c r="D10" s="23">
        <v>2</v>
      </c>
      <c r="E10" s="23" t="s">
        <v>3</v>
      </c>
      <c r="F10" s="23">
        <v>2</v>
      </c>
      <c r="G10" s="23">
        <v>2</v>
      </c>
      <c r="H10" s="23">
        <v>2</v>
      </c>
      <c r="I10" s="23">
        <v>2</v>
      </c>
      <c r="J10" s="23">
        <v>2</v>
      </c>
      <c r="K10" s="23">
        <v>2</v>
      </c>
      <c r="L10" s="23">
        <v>3</v>
      </c>
      <c r="M10" s="23">
        <v>2</v>
      </c>
      <c r="N10" s="23" t="s">
        <v>3</v>
      </c>
      <c r="O10" s="23">
        <v>2</v>
      </c>
      <c r="P10" s="23">
        <v>2</v>
      </c>
      <c r="Q10" s="23">
        <v>2</v>
      </c>
      <c r="R10" s="23">
        <v>2</v>
      </c>
      <c r="S10" s="23">
        <v>2</v>
      </c>
      <c r="T10" s="23">
        <v>2</v>
      </c>
      <c r="U10" s="23">
        <v>2</v>
      </c>
      <c r="V10" s="26">
        <v>2</v>
      </c>
    </row>
    <row r="11" spans="1:22" ht="14.25">
      <c r="A11" s="25" t="s">
        <v>9</v>
      </c>
      <c r="B11" s="23">
        <v>3</v>
      </c>
      <c r="C11" s="23">
        <v>2</v>
      </c>
      <c r="D11" s="23" t="s">
        <v>3</v>
      </c>
      <c r="E11" s="23">
        <v>2</v>
      </c>
      <c r="F11" s="23">
        <v>2</v>
      </c>
      <c r="G11" s="23">
        <v>2</v>
      </c>
      <c r="H11" s="23">
        <v>3</v>
      </c>
      <c r="I11" s="23">
        <v>3</v>
      </c>
      <c r="J11" s="23">
        <v>2</v>
      </c>
      <c r="K11" s="23">
        <v>2</v>
      </c>
      <c r="L11" s="23">
        <v>2</v>
      </c>
      <c r="M11" s="23">
        <v>3</v>
      </c>
      <c r="N11" s="23">
        <v>3</v>
      </c>
      <c r="O11" s="23">
        <v>2</v>
      </c>
      <c r="P11" s="23">
        <v>2</v>
      </c>
      <c r="Q11" s="23">
        <v>2</v>
      </c>
      <c r="R11" s="23">
        <v>2</v>
      </c>
      <c r="S11" s="23">
        <v>2</v>
      </c>
      <c r="T11" s="23">
        <v>2</v>
      </c>
      <c r="U11" s="23">
        <v>3</v>
      </c>
      <c r="V11" s="26">
        <v>2</v>
      </c>
    </row>
    <row r="12" spans="1:22" ht="14.25" customHeight="1" thickBot="1">
      <c r="A12" s="36" t="s">
        <v>2</v>
      </c>
      <c r="B12" s="37">
        <v>3</v>
      </c>
      <c r="C12" s="37" t="s">
        <v>3</v>
      </c>
      <c r="D12" s="37">
        <v>2</v>
      </c>
      <c r="E12" s="37">
        <v>3</v>
      </c>
      <c r="F12" s="37">
        <v>3</v>
      </c>
      <c r="G12" s="37">
        <v>2</v>
      </c>
      <c r="H12" s="37">
        <v>2</v>
      </c>
      <c r="I12" s="37">
        <v>3</v>
      </c>
      <c r="J12" s="37">
        <v>3</v>
      </c>
      <c r="K12" s="37">
        <v>3</v>
      </c>
      <c r="L12" s="37">
        <v>3</v>
      </c>
      <c r="M12" s="37">
        <v>3</v>
      </c>
      <c r="N12" s="37">
        <v>2</v>
      </c>
      <c r="O12" s="37">
        <v>2</v>
      </c>
      <c r="P12" s="37">
        <v>2</v>
      </c>
      <c r="Q12" s="37">
        <v>2</v>
      </c>
      <c r="R12" s="37">
        <v>3</v>
      </c>
      <c r="S12" s="37">
        <v>2</v>
      </c>
      <c r="T12" s="37">
        <v>2</v>
      </c>
      <c r="U12" s="37">
        <v>3</v>
      </c>
      <c r="V12" s="38">
        <v>2</v>
      </c>
    </row>
    <row r="13" spans="1:22" ht="14.25">
      <c r="A13" s="35" t="s">
        <v>10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46"/>
    </row>
    <row r="14" spans="1:22" ht="14.25">
      <c r="A14" s="25" t="s">
        <v>11</v>
      </c>
      <c r="B14" s="23">
        <v>4</v>
      </c>
      <c r="C14" s="23">
        <v>3</v>
      </c>
      <c r="D14" s="23">
        <v>4</v>
      </c>
      <c r="E14" s="23" t="s">
        <v>3</v>
      </c>
      <c r="F14" s="23">
        <v>3</v>
      </c>
      <c r="G14" s="23" t="s">
        <v>3</v>
      </c>
      <c r="H14" s="23">
        <v>3</v>
      </c>
      <c r="I14" s="23" t="s">
        <v>3</v>
      </c>
      <c r="J14" s="23">
        <v>2</v>
      </c>
      <c r="K14" s="23" t="s">
        <v>3</v>
      </c>
      <c r="L14" s="23">
        <v>3</v>
      </c>
      <c r="M14" s="23">
        <v>3</v>
      </c>
      <c r="N14" s="23">
        <v>3</v>
      </c>
      <c r="O14" s="23">
        <v>2</v>
      </c>
      <c r="P14" s="23">
        <v>3</v>
      </c>
      <c r="Q14" s="23">
        <v>3</v>
      </c>
      <c r="R14" s="23">
        <v>3</v>
      </c>
      <c r="S14" s="23">
        <v>3</v>
      </c>
      <c r="T14" s="23">
        <v>2</v>
      </c>
      <c r="U14" s="23">
        <v>3</v>
      </c>
      <c r="V14" s="26">
        <v>3</v>
      </c>
    </row>
    <row r="15" spans="1:22" ht="15" thickBot="1">
      <c r="A15" s="36" t="s">
        <v>12</v>
      </c>
      <c r="B15" s="37">
        <v>5</v>
      </c>
      <c r="C15" s="37">
        <v>4</v>
      </c>
      <c r="D15" s="37">
        <v>4</v>
      </c>
      <c r="E15" s="37">
        <v>4</v>
      </c>
      <c r="F15" s="37">
        <v>4</v>
      </c>
      <c r="G15" s="37" t="s">
        <v>3</v>
      </c>
      <c r="H15" s="37">
        <v>3</v>
      </c>
      <c r="I15" s="37" t="s">
        <v>3</v>
      </c>
      <c r="J15" s="37">
        <v>4</v>
      </c>
      <c r="K15" s="37" t="s">
        <v>3</v>
      </c>
      <c r="L15" s="37">
        <v>4</v>
      </c>
      <c r="M15" s="37">
        <v>4</v>
      </c>
      <c r="N15" s="37">
        <v>4</v>
      </c>
      <c r="O15" s="37">
        <v>4</v>
      </c>
      <c r="P15" s="37">
        <v>4</v>
      </c>
      <c r="Q15" s="37">
        <v>3</v>
      </c>
      <c r="R15" s="37">
        <v>3</v>
      </c>
      <c r="S15" s="37">
        <v>3</v>
      </c>
      <c r="T15" s="37">
        <v>3</v>
      </c>
      <c r="U15" s="37">
        <v>3</v>
      </c>
      <c r="V15" s="38">
        <v>3</v>
      </c>
    </row>
    <row r="16" spans="1:22" ht="14.25">
      <c r="A16" s="35" t="s">
        <v>20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46"/>
    </row>
    <row r="17" spans="1:22" ht="15" thickBot="1">
      <c r="A17" s="36" t="s">
        <v>19</v>
      </c>
      <c r="B17" s="37"/>
      <c r="C17" s="37"/>
      <c r="D17" s="37"/>
      <c r="E17" s="37"/>
      <c r="F17" s="37"/>
      <c r="G17" s="37"/>
      <c r="H17" s="37"/>
      <c r="I17" s="37">
        <v>3</v>
      </c>
      <c r="J17" s="37">
        <v>2</v>
      </c>
      <c r="K17" s="37">
        <v>2</v>
      </c>
      <c r="L17" s="37">
        <v>4</v>
      </c>
      <c r="M17" s="37">
        <v>3</v>
      </c>
      <c r="N17" s="37">
        <v>2</v>
      </c>
      <c r="O17" s="37">
        <v>3</v>
      </c>
      <c r="P17" s="37">
        <v>3</v>
      </c>
      <c r="Q17" s="37">
        <v>3</v>
      </c>
      <c r="R17" s="37">
        <v>2</v>
      </c>
      <c r="S17" s="37">
        <v>2</v>
      </c>
      <c r="T17" s="37">
        <v>2</v>
      </c>
      <c r="U17" s="37">
        <v>2</v>
      </c>
      <c r="V17" s="38">
        <v>3</v>
      </c>
    </row>
    <row r="18" spans="1:22" ht="14.25">
      <c r="A18" s="35" t="s">
        <v>13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46"/>
    </row>
    <row r="19" spans="1:22" ht="14.25">
      <c r="A19" s="25" t="s">
        <v>18</v>
      </c>
      <c r="B19" s="23"/>
      <c r="C19" s="23"/>
      <c r="D19" s="23"/>
      <c r="E19" s="23"/>
      <c r="F19" s="23"/>
      <c r="G19" s="23"/>
      <c r="H19" s="23"/>
      <c r="I19" s="23">
        <v>4</v>
      </c>
      <c r="J19" s="23">
        <v>5</v>
      </c>
      <c r="K19" s="23">
        <v>4</v>
      </c>
      <c r="L19" s="23">
        <v>5</v>
      </c>
      <c r="M19" s="23">
        <v>4</v>
      </c>
      <c r="N19" s="23">
        <v>5</v>
      </c>
      <c r="O19" s="23">
        <v>4</v>
      </c>
      <c r="P19" s="23">
        <v>5</v>
      </c>
      <c r="Q19" s="23">
        <v>5</v>
      </c>
      <c r="R19" s="23">
        <v>5</v>
      </c>
      <c r="S19" s="23">
        <v>5</v>
      </c>
      <c r="T19" s="23">
        <v>4</v>
      </c>
      <c r="U19" s="23">
        <v>5</v>
      </c>
      <c r="V19" s="26">
        <v>5</v>
      </c>
    </row>
    <row r="20" spans="1:22" ht="14.25">
      <c r="A20" s="25" t="s">
        <v>14</v>
      </c>
      <c r="B20" s="23">
        <v>2</v>
      </c>
      <c r="C20" s="23">
        <v>2</v>
      </c>
      <c r="D20" s="23">
        <v>2</v>
      </c>
      <c r="E20" s="23">
        <v>2</v>
      </c>
      <c r="F20" s="23">
        <v>2</v>
      </c>
      <c r="G20" s="23">
        <v>2</v>
      </c>
      <c r="H20" s="23">
        <v>2</v>
      </c>
      <c r="I20" s="23">
        <v>2</v>
      </c>
      <c r="J20" s="23">
        <v>2</v>
      </c>
      <c r="K20" s="23">
        <v>2</v>
      </c>
      <c r="L20" s="23">
        <v>2</v>
      </c>
      <c r="M20" s="23">
        <v>2</v>
      </c>
      <c r="N20" s="23">
        <v>2</v>
      </c>
      <c r="O20" s="23">
        <v>2</v>
      </c>
      <c r="P20" s="23">
        <v>2</v>
      </c>
      <c r="Q20" s="23">
        <v>2</v>
      </c>
      <c r="R20" s="23">
        <v>2</v>
      </c>
      <c r="S20" s="23">
        <v>2</v>
      </c>
      <c r="T20" s="23">
        <v>2</v>
      </c>
      <c r="U20" s="23">
        <v>2</v>
      </c>
      <c r="V20" s="26">
        <v>3</v>
      </c>
    </row>
    <row r="21" spans="1:22" ht="15.75" customHeight="1">
      <c r="A21" s="25" t="s">
        <v>15</v>
      </c>
      <c r="B21" s="23">
        <v>3</v>
      </c>
      <c r="C21" s="23">
        <v>2</v>
      </c>
      <c r="D21" s="23">
        <v>2</v>
      </c>
      <c r="E21" s="23">
        <v>2</v>
      </c>
      <c r="F21" s="23">
        <v>3</v>
      </c>
      <c r="G21" s="23">
        <v>2</v>
      </c>
      <c r="H21" s="23">
        <v>2</v>
      </c>
      <c r="I21" s="23">
        <v>3</v>
      </c>
      <c r="J21" s="23">
        <v>2</v>
      </c>
      <c r="K21" s="23">
        <v>2</v>
      </c>
      <c r="L21" s="23">
        <v>2</v>
      </c>
      <c r="M21" s="23">
        <v>3</v>
      </c>
      <c r="N21" s="23">
        <v>2</v>
      </c>
      <c r="O21" s="23">
        <v>2</v>
      </c>
      <c r="P21" s="23">
        <v>2</v>
      </c>
      <c r="Q21" s="23">
        <v>2</v>
      </c>
      <c r="R21" s="23">
        <v>2</v>
      </c>
      <c r="S21" s="23">
        <v>3</v>
      </c>
      <c r="T21" s="23">
        <v>2</v>
      </c>
      <c r="U21" s="23">
        <v>2</v>
      </c>
      <c r="V21" s="26">
        <v>3</v>
      </c>
    </row>
    <row r="22" spans="1:22" ht="14.25">
      <c r="A22" s="25" t="s">
        <v>16</v>
      </c>
      <c r="B22" s="23">
        <f>MAX(B20:B21)</f>
        <v>3</v>
      </c>
      <c r="C22" s="23">
        <f aca="true" t="shared" si="0" ref="C22:T22">MAX(C20:C21)</f>
        <v>2</v>
      </c>
      <c r="D22" s="23">
        <f t="shared" si="0"/>
        <v>2</v>
      </c>
      <c r="E22" s="23">
        <f t="shared" si="0"/>
        <v>2</v>
      </c>
      <c r="F22" s="23">
        <f t="shared" si="0"/>
        <v>3</v>
      </c>
      <c r="G22" s="23">
        <f t="shared" si="0"/>
        <v>2</v>
      </c>
      <c r="H22" s="23">
        <f t="shared" si="0"/>
        <v>2</v>
      </c>
      <c r="I22" s="23">
        <f>MAX(I20:I21)</f>
        <v>3</v>
      </c>
      <c r="J22" s="23">
        <f t="shared" si="0"/>
        <v>2</v>
      </c>
      <c r="K22" s="23">
        <f t="shared" si="0"/>
        <v>2</v>
      </c>
      <c r="L22" s="23">
        <f t="shared" si="0"/>
        <v>2</v>
      </c>
      <c r="M22" s="23">
        <f t="shared" si="0"/>
        <v>3</v>
      </c>
      <c r="N22" s="23">
        <f t="shared" si="0"/>
        <v>2</v>
      </c>
      <c r="O22" s="23">
        <f t="shared" si="0"/>
        <v>2</v>
      </c>
      <c r="P22" s="23">
        <f t="shared" si="0"/>
        <v>2</v>
      </c>
      <c r="Q22" s="23">
        <f t="shared" si="0"/>
        <v>2</v>
      </c>
      <c r="R22" s="23">
        <f t="shared" si="0"/>
        <v>2</v>
      </c>
      <c r="S22" s="23">
        <f t="shared" si="0"/>
        <v>3</v>
      </c>
      <c r="T22" s="23">
        <f t="shared" si="0"/>
        <v>2</v>
      </c>
      <c r="U22" s="23">
        <f>MAX(U20:U21)</f>
        <v>2</v>
      </c>
      <c r="V22" s="26">
        <v>3</v>
      </c>
    </row>
    <row r="25" spans="3:7" ht="14.25">
      <c r="C25" s="4"/>
      <c r="D25" s="4"/>
      <c r="E25" s="4"/>
      <c r="F25" s="4"/>
      <c r="G25" s="7"/>
    </row>
    <row r="26" spans="1:10" ht="14.25">
      <c r="A26" s="1"/>
      <c r="C26" s="4"/>
      <c r="D26" s="4"/>
      <c r="E26" s="4"/>
      <c r="F26" s="4"/>
      <c r="G26" s="7"/>
      <c r="J26" s="18" t="s">
        <v>22</v>
      </c>
    </row>
    <row r="27" spans="1:11" ht="15" thickBot="1">
      <c r="A27" s="1"/>
      <c r="B27" s="2"/>
      <c r="C27" s="4"/>
      <c r="D27" s="4"/>
      <c r="E27" s="4"/>
      <c r="F27" s="4"/>
      <c r="G27" s="7"/>
      <c r="K27" s="4"/>
    </row>
    <row r="28" spans="1:10" ht="14.25">
      <c r="A28" s="1"/>
      <c r="B28" s="2"/>
      <c r="C28" s="4"/>
      <c r="D28" s="4"/>
      <c r="E28" s="4"/>
      <c r="F28" s="4"/>
      <c r="G28" s="7"/>
      <c r="J28" s="8">
        <v>5</v>
      </c>
    </row>
    <row r="29" spans="1:10" ht="14.25">
      <c r="A29" s="2"/>
      <c r="B29" s="4"/>
      <c r="C29" s="4"/>
      <c r="D29" s="4"/>
      <c r="E29" s="4"/>
      <c r="F29" s="4"/>
      <c r="G29" s="7"/>
      <c r="J29" s="20">
        <v>4</v>
      </c>
    </row>
    <row r="30" spans="1:10" ht="14.25">
      <c r="A30" s="2"/>
      <c r="B30" s="4"/>
      <c r="C30" s="4"/>
      <c r="D30" s="4"/>
      <c r="E30" s="4"/>
      <c r="F30" s="4"/>
      <c r="G30" s="7"/>
      <c r="J30" s="9">
        <v>3</v>
      </c>
    </row>
    <row r="31" spans="1:10" ht="14.25">
      <c r="A31" s="2"/>
      <c r="B31" s="4"/>
      <c r="C31" s="4"/>
      <c r="D31" s="4"/>
      <c r="E31" s="4"/>
      <c r="F31" s="4"/>
      <c r="G31" s="7"/>
      <c r="J31" s="19">
        <v>2</v>
      </c>
    </row>
    <row r="32" spans="1:10" ht="15" thickBot="1">
      <c r="A32" s="2"/>
      <c r="B32" s="4"/>
      <c r="C32" s="4"/>
      <c r="D32" s="4"/>
      <c r="E32" s="4"/>
      <c r="F32" s="4"/>
      <c r="G32" s="7"/>
      <c r="J32" s="45">
        <v>1</v>
      </c>
    </row>
    <row r="33" spans="1:11" ht="14.25">
      <c r="A33" s="2"/>
      <c r="B33" s="4"/>
      <c r="C33" s="4"/>
      <c r="D33" s="4"/>
      <c r="E33" s="4"/>
      <c r="F33" s="4"/>
      <c r="G33" s="7"/>
      <c r="K33" s="2"/>
    </row>
  </sheetData>
  <sheetProtection/>
  <mergeCells count="1">
    <mergeCell ref="B3:N3"/>
  </mergeCells>
  <conditionalFormatting sqref="B6:P22">
    <cfRule type="cellIs" priority="46" dxfId="4" operator="equal" stopIfTrue="1">
      <formula>5</formula>
    </cfRule>
    <cfRule type="cellIs" priority="47" dxfId="3" operator="equal" stopIfTrue="1">
      <formula>4</formula>
    </cfRule>
    <cfRule type="cellIs" priority="48" dxfId="2" operator="equal" stopIfTrue="1">
      <formula>3</formula>
    </cfRule>
    <cfRule type="cellIs" priority="49" dxfId="1" operator="equal" stopIfTrue="1">
      <formula>2</formula>
    </cfRule>
    <cfRule type="cellIs" priority="50" dxfId="0" operator="equal" stopIfTrue="1">
      <formula>1</formula>
    </cfRule>
  </conditionalFormatting>
  <conditionalFormatting sqref="V6:V22">
    <cfRule type="cellIs" priority="26" dxfId="4" operator="equal" stopIfTrue="1">
      <formula>5</formula>
    </cfRule>
    <cfRule type="cellIs" priority="27" dxfId="3" operator="equal" stopIfTrue="1">
      <formula>4</formula>
    </cfRule>
    <cfRule type="cellIs" priority="28" dxfId="2" operator="equal" stopIfTrue="1">
      <formula>3</formula>
    </cfRule>
    <cfRule type="cellIs" priority="29" dxfId="1" operator="equal" stopIfTrue="1">
      <formula>2</formula>
    </cfRule>
    <cfRule type="cellIs" priority="30" dxfId="0" operator="equal" stopIfTrue="1">
      <formula>1</formula>
    </cfRule>
  </conditionalFormatting>
  <conditionalFormatting sqref="Q6:U22">
    <cfRule type="cellIs" priority="16" dxfId="4" operator="equal" stopIfTrue="1">
      <formula>5</formula>
    </cfRule>
    <cfRule type="cellIs" priority="17" dxfId="3" operator="equal" stopIfTrue="1">
      <formula>4</formula>
    </cfRule>
    <cfRule type="cellIs" priority="18" dxfId="2" operator="equal" stopIfTrue="1">
      <formula>3</formula>
    </cfRule>
    <cfRule type="cellIs" priority="19" dxfId="1" operator="equal" stopIfTrue="1">
      <formula>2</formula>
    </cfRule>
    <cfRule type="cellIs" priority="20" dxfId="0" operator="equal" stopIfTrue="1">
      <formula>1</formula>
    </cfRule>
  </conditionalFormatting>
  <conditionalFormatting sqref="B5:P5">
    <cfRule type="cellIs" priority="11" dxfId="4" operator="equal" stopIfTrue="1">
      <formula>5</formula>
    </cfRule>
    <cfRule type="cellIs" priority="12" dxfId="3" operator="equal" stopIfTrue="1">
      <formula>4</formula>
    </cfRule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V5">
    <cfRule type="cellIs" priority="6" dxfId="4" operator="equal" stopIfTrue="1">
      <formula>5</formula>
    </cfRule>
    <cfRule type="cellIs" priority="7" dxfId="3" operator="equal" stopIfTrue="1">
      <formula>4</formula>
    </cfRule>
    <cfRule type="cellIs" priority="8" dxfId="2" operator="equal" stopIfTrue="1">
      <formula>3</formula>
    </cfRule>
    <cfRule type="cellIs" priority="9" dxfId="1" operator="equal" stopIfTrue="1">
      <formula>2</formula>
    </cfRule>
    <cfRule type="cellIs" priority="10" dxfId="0" operator="equal" stopIfTrue="1">
      <formula>1</formula>
    </cfRule>
  </conditionalFormatting>
  <conditionalFormatting sqref="Q5:U5">
    <cfRule type="cellIs" priority="1" dxfId="4" operator="equal" stopIfTrue="1">
      <formula>5</formula>
    </cfRule>
    <cfRule type="cellIs" priority="2" dxfId="3" operator="equal" stopIfTrue="1">
      <formula>4</formula>
    </cfRule>
    <cfRule type="cellIs" priority="3" dxfId="2" operator="equal" stopIfTrue="1">
      <formula>3</formula>
    </cfRule>
    <cfRule type="cellIs" priority="4" dxfId="1" operator="equal" stopIfTrue="1">
      <formula>2</formula>
    </cfRule>
    <cfRule type="cellIs" priority="5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  <ignoredErrors>
    <ignoredError sqref="I22:U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zoomScalePageLayoutView="0" workbookViewId="0" topLeftCell="A1">
      <selection activeCell="V11" sqref="V11"/>
    </sheetView>
  </sheetViews>
  <sheetFormatPr defaultColWidth="9.00390625" defaultRowHeight="15"/>
  <cols>
    <col min="1" max="1" width="17.8515625" style="13" customWidth="1"/>
    <col min="2" max="16384" width="9.00390625" style="13" customWidth="1"/>
  </cols>
  <sheetData>
    <row r="1" ht="12">
      <c r="B1" s="15" t="s">
        <v>88</v>
      </c>
    </row>
    <row r="3" spans="1:13" ht="12">
      <c r="A3" s="17"/>
      <c r="B3" s="54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24"/>
    </row>
    <row r="4" spans="1:22" ht="12">
      <c r="A4" s="16"/>
      <c r="B4" s="14" t="s">
        <v>0</v>
      </c>
      <c r="C4" s="14">
        <f>+'SEL per lago'!C4</f>
        <v>2003</v>
      </c>
      <c r="D4" s="14">
        <f>+'SEL per lago'!D4</f>
        <v>2004</v>
      </c>
      <c r="E4" s="14">
        <f>+'SEL per lago'!E4</f>
        <v>2005</v>
      </c>
      <c r="F4" s="14">
        <f>+'SEL per lago'!F4</f>
        <v>2006</v>
      </c>
      <c r="G4" s="14">
        <f>+'SEL per lago'!G4</f>
        <v>2007</v>
      </c>
      <c r="H4" s="14">
        <f>+'SEL per lago'!H4</f>
        <v>2008</v>
      </c>
      <c r="I4" s="14">
        <f>+'SEL per lago'!I4</f>
        <v>2009</v>
      </c>
      <c r="J4" s="14">
        <f>+'SEL per lago'!J4</f>
        <v>2010</v>
      </c>
      <c r="K4" s="14">
        <f>+'SEL per lago'!K4</f>
        <v>2011</v>
      </c>
      <c r="L4" s="14">
        <f>+'SEL per lago'!L4</f>
        <v>2012</v>
      </c>
      <c r="M4" s="14">
        <f>+'SEL per lago'!M4</f>
        <v>2013</v>
      </c>
      <c r="N4" s="14">
        <f>+'SEL per lago'!N4</f>
        <v>2014</v>
      </c>
      <c r="O4" s="14">
        <f>+'SEL per lago'!O4</f>
        <v>2015</v>
      </c>
      <c r="P4" s="14">
        <f>+'SEL per lago'!P4</f>
        <v>2016</v>
      </c>
      <c r="Q4" s="14">
        <f>+'SEL per lago'!Q4</f>
        <v>2017</v>
      </c>
      <c r="R4" s="14">
        <f>+'SEL per lago'!R4</f>
        <v>2018</v>
      </c>
      <c r="S4" s="14">
        <f>+'SEL per lago'!S4</f>
        <v>2019</v>
      </c>
      <c r="T4" s="14">
        <f>+'SEL per lago'!T4</f>
        <v>2020</v>
      </c>
      <c r="U4" s="14">
        <f>+'SEL per lago'!U4</f>
        <v>2021</v>
      </c>
      <c r="V4" s="14">
        <f>+'SEL per lago'!V4</f>
        <v>2022</v>
      </c>
    </row>
    <row r="5" spans="1:22" ht="12">
      <c r="A5" s="3" t="s">
        <v>17</v>
      </c>
      <c r="B5" s="11">
        <f>COUNTIF('SEL per lago'!B$6:B$19,"*n.d.*")+COUNTIF('SEL per lago'!B$22:B$22,"*n.d.*")</f>
        <v>0</v>
      </c>
      <c r="C5" s="11">
        <f>COUNTIF('SEL per lago'!C$6:C$19,"*n.d.*")+COUNTIF('SEL per lago'!C$22:C$22,"*n.d.*")</f>
        <v>3</v>
      </c>
      <c r="D5" s="11">
        <f>COUNTIF('SEL per lago'!D$6:D$19,"*n.d.*")+COUNTIF('SEL per lago'!D$22:D$22,"*n.d.*")</f>
        <v>4</v>
      </c>
      <c r="E5" s="11">
        <f>COUNTIF('SEL per lago'!E$6:E$19,"*n.d.*")+COUNTIF('SEL per lago'!E$22:E$22,"*n.d.*")</f>
        <v>5</v>
      </c>
      <c r="F5" s="11">
        <f>COUNTIF('SEL per lago'!F$6:F$19,"*n.d.*")+COUNTIF('SEL per lago'!F$22:F$22,"*n.d.*")</f>
        <v>0</v>
      </c>
      <c r="G5" s="11">
        <f>COUNTIF('SEL per lago'!G$6:G$19,"*n.d.*")+COUNTIF('SEL per lago'!G$22:G$22,"*n.d.*")</f>
        <v>2</v>
      </c>
      <c r="H5" s="11">
        <f>COUNTIF('SEL per lago'!H$6:H$19,"*n.d.*")+COUNTIF('SEL per lago'!H$22:H$22,"*n.d.*")</f>
        <v>0</v>
      </c>
      <c r="I5" s="11">
        <f>COUNTIF('SEL per lago'!I$6:I$19,"*n.d.*")+COUNTIF('SEL per lago'!I$22:I$22,"*n.d.*")</f>
        <v>2</v>
      </c>
      <c r="J5" s="11">
        <f>COUNTIF('SEL per lago'!J$6:J$19,"*n.d.*")+COUNTIF('SEL per lago'!J$22:J$22,"*n.d.*")</f>
        <v>0</v>
      </c>
      <c r="K5" s="11">
        <f>COUNTIF('SEL per lago'!K$6:K$19,"*n.d.*")+COUNTIF('SEL per lago'!K$22:K$22,"*n.d.*")</f>
        <v>2</v>
      </c>
      <c r="L5" s="11">
        <f>COUNTIF('SEL per lago'!L$6:L$19,"*n.d.*")+COUNTIF('SEL per lago'!L$22:L$22,"*n.d.*")</f>
        <v>0</v>
      </c>
      <c r="M5" s="11">
        <f>COUNTIF('SEL per lago'!M$6:M$19,"*n.d.*")+COUNTIF('SEL per lago'!M$22:M$22,"*n.d.*")</f>
        <v>1</v>
      </c>
      <c r="N5" s="11">
        <f>COUNTIF('SEL per lago'!N$6:N$19,"*n.d.*")+COUNTIF('SEL per lago'!N$22:N$22,"*n.d.*")</f>
        <v>2</v>
      </c>
      <c r="O5" s="11">
        <f>COUNTIF('SEL per lago'!O$6:O$19,"*n.d.*")+COUNTIF('SEL per lago'!O$22:O$22,"*n.d.*")</f>
        <v>0</v>
      </c>
      <c r="P5" s="11">
        <f>COUNTIF('SEL per lago'!P$6:P$19,"*n.d.*")+COUNTIF('SEL per lago'!P$22:P$22,"*n.d.*")</f>
        <v>0</v>
      </c>
      <c r="Q5" s="11">
        <f>COUNTIF('SEL per lago'!Q$6:Q$19,"*n.d.*")+COUNTIF('SEL per lago'!Q$22:Q$22,"*n.d.*")</f>
        <v>0</v>
      </c>
      <c r="R5" s="11">
        <f>COUNTIF('SEL per lago'!R$6:R$19,"*n.d.*")+COUNTIF('SEL per lago'!R$22:R$22,"*n.d.*")</f>
        <v>0</v>
      </c>
      <c r="S5" s="11">
        <f>COUNTIF('SEL per lago'!S$6:S$19,"*n.d.*")+COUNTIF('SEL per lago'!S$22:S$22,"*n.d.*")</f>
        <v>0</v>
      </c>
      <c r="T5" s="11">
        <f>COUNTIF('SEL per lago'!T$6:T$19,"*n.d.*")+COUNTIF('SEL per lago'!T$22:T$22,"*n.d.*")</f>
        <v>0</v>
      </c>
      <c r="U5" s="11">
        <f>COUNTIF('SEL per lago'!U$6:U$19,"*n.d.*")+COUNTIF('SEL per lago'!U$22:U$22,"*n.d.*")</f>
        <v>0</v>
      </c>
      <c r="V5" s="11">
        <f>COUNTIF('SEL per lago'!V$6:V$19,"*n.d.*")+COUNTIF('SEL per lago'!V$22:V$22,"*n.d.*")</f>
        <v>0</v>
      </c>
    </row>
    <row r="6" spans="1:22" ht="12">
      <c r="A6" s="10" t="s">
        <v>27</v>
      </c>
      <c r="B6" s="11">
        <f>COUNTIF('SEL per lago'!B$6:B$19,1)+COUNTIF('SEL per lago'!B$22:B$22,1)</f>
        <v>0</v>
      </c>
      <c r="C6" s="11">
        <f>COUNTIF('SEL per lago'!C$6:C$19,1)+COUNTIF('SEL per lago'!C$22:C$22,1)</f>
        <v>0</v>
      </c>
      <c r="D6" s="11">
        <f>COUNTIF('SEL per lago'!D$6:D$19,1)+COUNTIF('SEL per lago'!D$22:D$22,1)</f>
        <v>0</v>
      </c>
      <c r="E6" s="11">
        <f>COUNTIF('SEL per lago'!E$6:E$19,1)+COUNTIF('SEL per lago'!E$22:E$22,1)</f>
        <v>0</v>
      </c>
      <c r="F6" s="11">
        <f>COUNTIF('SEL per lago'!F$6:F$19,1)+COUNTIF('SEL per lago'!F$22:F$22,1)</f>
        <v>0</v>
      </c>
      <c r="G6" s="11">
        <f>COUNTIF('SEL per lago'!G$6:G$19,1)+COUNTIF('SEL per lago'!G$22:G$22,1)</f>
        <v>0</v>
      </c>
      <c r="H6" s="11">
        <f>COUNTIF('SEL per lago'!H$6:H$19,1)+COUNTIF('SEL per lago'!H$22:H$22,1)</f>
        <v>0</v>
      </c>
      <c r="I6" s="11">
        <f>COUNTIF('SEL per lago'!I$6:I$19,1)+COUNTIF('SEL per lago'!I$22:I$22,1)</f>
        <v>0</v>
      </c>
      <c r="J6" s="11">
        <f>COUNTIF('SEL per lago'!J$6:J$19,1)+COUNTIF('SEL per lago'!J$22:J$22,1)</f>
        <v>0</v>
      </c>
      <c r="K6" s="11">
        <f>COUNTIF('SEL per lago'!K$6:K$19,1)+COUNTIF('SEL per lago'!K$22:K$22,1)</f>
        <v>0</v>
      </c>
      <c r="L6" s="11">
        <f>COUNTIF('SEL per lago'!L$6:L$19,1)+COUNTIF('SEL per lago'!L$22:L$22,1)</f>
        <v>0</v>
      </c>
      <c r="M6" s="11">
        <f>COUNTIF('SEL per lago'!M$6:M$19,1)+COUNTIF('SEL per lago'!M$22:M$22,1)</f>
        <v>0</v>
      </c>
      <c r="N6" s="11">
        <f>COUNTIF('SEL per lago'!N$6:N$19,1)+COUNTIF('SEL per lago'!N$22:N$22,1)</f>
        <v>0</v>
      </c>
      <c r="O6" s="11">
        <f>COUNTIF('SEL per lago'!O$6:O$19,1)+COUNTIF('SEL per lago'!O$22:O$22,1)</f>
        <v>0</v>
      </c>
      <c r="P6" s="11">
        <f>COUNTIF('SEL per lago'!P$6:P$19,1)+COUNTIF('SEL per lago'!P$22:P$22,1)</f>
        <v>0</v>
      </c>
      <c r="Q6" s="11">
        <f>COUNTIF('SEL per lago'!Q$6:Q$19,1)+COUNTIF('SEL per lago'!Q$22:Q$22,1)</f>
        <v>0</v>
      </c>
      <c r="R6" s="11">
        <f>COUNTIF('SEL per lago'!R$6:R$19,1)+COUNTIF('SEL per lago'!R$22:R$22,1)</f>
        <v>0</v>
      </c>
      <c r="S6" s="11">
        <f>COUNTIF('SEL per lago'!S$6:S$19,1)+COUNTIF('SEL per lago'!S$22:S$22,1)</f>
        <v>0</v>
      </c>
      <c r="T6" s="11">
        <f>COUNTIF('SEL per lago'!T$6:T$19,1)+COUNTIF('SEL per lago'!T$22:T$22,1)</f>
        <v>0</v>
      </c>
      <c r="U6" s="11">
        <f>COUNTIF('SEL per lago'!U$6:U$19,1)+COUNTIF('SEL per lago'!U$22:U$22,1)</f>
        <v>0</v>
      </c>
      <c r="V6" s="11">
        <f>COUNTIF('SEL per lago'!V$6:V$19,1)+COUNTIF('SEL per lago'!V$22:V$22,1)</f>
        <v>0</v>
      </c>
    </row>
    <row r="7" spans="1:22" ht="12">
      <c r="A7" s="10" t="s">
        <v>23</v>
      </c>
      <c r="B7" s="11">
        <f>COUNTIF('SEL per lago'!B$6:B$19,2)+COUNTIF('SEL per lago'!B$22:B$22,2)</f>
        <v>1</v>
      </c>
      <c r="C7" s="11">
        <f>COUNTIF('SEL per lago'!C$6:C$19,2)+COUNTIF('SEL per lago'!C$22:C$22,2)</f>
        <v>3</v>
      </c>
      <c r="D7" s="11">
        <f>COUNTIF('SEL per lago'!D$6:D$19,2)+COUNTIF('SEL per lago'!D$22:D$22,2)</f>
        <v>3</v>
      </c>
      <c r="E7" s="11">
        <f>COUNTIF('SEL per lago'!E$6:E$19,2)+COUNTIF('SEL per lago'!E$22:E$22,2)</f>
        <v>2</v>
      </c>
      <c r="F7" s="11">
        <f>COUNTIF('SEL per lago'!F$6:F$19,2)+COUNTIF('SEL per lago'!F$22:F$22,2)</f>
        <v>4</v>
      </c>
      <c r="G7" s="11">
        <f>COUNTIF('SEL per lago'!G$6:G$19,2)+COUNTIF('SEL per lago'!G$22:G$22,2)</f>
        <v>6</v>
      </c>
      <c r="H7" s="11">
        <f>COUNTIF('SEL per lago'!H$6:H$19,2)+COUNTIF('SEL per lago'!H$22:H$22,2)</f>
        <v>5</v>
      </c>
      <c r="I7" s="11">
        <f>COUNTIF('SEL per lago'!I$6:I$19,2)+COUNTIF('SEL per lago'!I$22:I$22,2)</f>
        <v>3</v>
      </c>
      <c r="J7" s="11">
        <f>COUNTIF('SEL per lago'!J$6:J$19,2)+COUNTIF('SEL per lago'!J$22:J$22,2)</f>
        <v>8</v>
      </c>
      <c r="K7" s="11">
        <f>COUNTIF('SEL per lago'!K$6:K$19,2)+COUNTIF('SEL per lago'!K$22:K$22,2)</f>
        <v>6</v>
      </c>
      <c r="L7" s="11">
        <f>COUNTIF('SEL per lago'!L$6:L$19,2)+COUNTIF('SEL per lago'!L$22:L$22,2)</f>
        <v>2</v>
      </c>
      <c r="M7" s="11">
        <f>COUNTIF('SEL per lago'!M$6:M$19,2)+COUNTIF('SEL per lago'!M$22:M$22,2)</f>
        <v>1</v>
      </c>
      <c r="N7" s="11">
        <f>COUNTIF('SEL per lago'!N$6:N$19,2)+COUNTIF('SEL per lago'!N$22:N$22,2)</f>
        <v>5</v>
      </c>
      <c r="O7" s="11">
        <f>COUNTIF('SEL per lago'!O$6:O$19,2)+COUNTIF('SEL per lago'!O$22:O$22,2)</f>
        <v>8</v>
      </c>
      <c r="P7" s="11">
        <f>COUNTIF('SEL per lago'!P$6:P$19,2)+COUNTIF('SEL per lago'!P$22:P$22,2)</f>
        <v>6</v>
      </c>
      <c r="Q7" s="11">
        <f>COUNTIF('SEL per lago'!Q$6:Q$19,2)+COUNTIF('SEL per lago'!Q$22:Q$22,2)</f>
        <v>6</v>
      </c>
      <c r="R7" s="11">
        <f>COUNTIF('SEL per lago'!R$6:R$19,2)+COUNTIF('SEL per lago'!R$22:R$22,2)</f>
        <v>4</v>
      </c>
      <c r="S7" s="11">
        <f>COUNTIF('SEL per lago'!S$6:S$19,2)+COUNTIF('SEL per lago'!S$22:S$22,2)</f>
        <v>7</v>
      </c>
      <c r="T7" s="11">
        <f>COUNTIF('SEL per lago'!T$6:T$19,2)+COUNTIF('SEL per lago'!T$22:T$22,2)</f>
        <v>9</v>
      </c>
      <c r="U7" s="11">
        <f>COUNTIF('SEL per lago'!U$6:U$19,2)+COUNTIF('SEL per lago'!U$22:U$22,2)</f>
        <v>4</v>
      </c>
      <c r="V7" s="11">
        <f>COUNTIF('SEL per lago'!V$6:V$19,2)+COUNTIF('SEL per lago'!V$22:V$22,2)</f>
        <v>5</v>
      </c>
    </row>
    <row r="8" spans="1:22" ht="12">
      <c r="A8" s="10" t="s">
        <v>24</v>
      </c>
      <c r="B8" s="11">
        <f>COUNTIF('SEL per lago'!B$6:B$19,3)+COUNTIF('SEL per lago'!B$22:B$22,3)</f>
        <v>6</v>
      </c>
      <c r="C8" s="11">
        <f>COUNTIF('SEL per lago'!C$6:C$19,3)+COUNTIF('SEL per lago'!C$22:C$22,3)</f>
        <v>3</v>
      </c>
      <c r="D8" s="11">
        <f>COUNTIF('SEL per lago'!D$6:D$19,3)+COUNTIF('SEL per lago'!D$22:D$22,3)</f>
        <v>1</v>
      </c>
      <c r="E8" s="11">
        <f>COUNTIF('SEL per lago'!E$6:E$19,3)+COUNTIF('SEL per lago'!E$22:E$22,3)</f>
        <v>1</v>
      </c>
      <c r="F8" s="11">
        <f>COUNTIF('SEL per lago'!F$6:F$19,3)+COUNTIF('SEL per lago'!F$22:F$22,3)</f>
        <v>5</v>
      </c>
      <c r="G8" s="11">
        <f>COUNTIF('SEL per lago'!G$6:G$19,3)+COUNTIF('SEL per lago'!G$22:G$22,3)</f>
        <v>1</v>
      </c>
      <c r="H8" s="11">
        <f>COUNTIF('SEL per lago'!H$6:H$19,3)+COUNTIF('SEL per lago'!H$22:H$22,3)</f>
        <v>3</v>
      </c>
      <c r="I8" s="11">
        <f>COUNTIF('SEL per lago'!I$6:I$19,3)+COUNTIF('SEL per lago'!I$22:I$22,3)</f>
        <v>5</v>
      </c>
      <c r="J8" s="11">
        <f>COUNTIF('SEL per lago'!J$6:J$19,3)+COUNTIF('SEL per lago'!J$22:J$22,3)</f>
        <v>2</v>
      </c>
      <c r="K8" s="11">
        <f>COUNTIF('SEL per lago'!K$6:K$19,3)+COUNTIF('SEL per lago'!K$22:K$22,3)</f>
        <v>3</v>
      </c>
      <c r="L8" s="11">
        <f>COUNTIF('SEL per lago'!L$6:L$19,3)+COUNTIF('SEL per lago'!L$22:L$22,3)</f>
        <v>7</v>
      </c>
      <c r="M8" s="11">
        <f>COUNTIF('SEL per lago'!M$6:M$19,3)+COUNTIF('SEL per lago'!M$22:M$22,3)</f>
        <v>8</v>
      </c>
      <c r="N8" s="11">
        <f>COUNTIF('SEL per lago'!N$6:N$19,3)+COUNTIF('SEL per lago'!N$22:N$22,3)</f>
        <v>3</v>
      </c>
      <c r="O8" s="11">
        <f>COUNTIF('SEL per lago'!O$6:O$19,3)+COUNTIF('SEL per lago'!O$22:O$22,3)</f>
        <v>2</v>
      </c>
      <c r="P8" s="11">
        <f>COUNTIF('SEL per lago'!P$6:P$19,3)+COUNTIF('SEL per lago'!P$22:P$22,3)</f>
        <v>4</v>
      </c>
      <c r="Q8" s="11">
        <f>COUNTIF('SEL per lago'!Q$6:Q$19,3)+COUNTIF('SEL per lago'!Q$22:Q$22,3)</f>
        <v>5</v>
      </c>
      <c r="R8" s="11">
        <f>COUNTIF('SEL per lago'!R$6:R$19,3)+COUNTIF('SEL per lago'!R$22:R$22,3)</f>
        <v>7</v>
      </c>
      <c r="S8" s="11">
        <f>COUNTIF('SEL per lago'!S$6:S$19,3)+COUNTIF('SEL per lago'!S$22:S$22,3)</f>
        <v>4</v>
      </c>
      <c r="T8" s="11">
        <f>COUNTIF('SEL per lago'!T$6:T$19,3)+COUNTIF('SEL per lago'!T$22:T$22,3)</f>
        <v>2</v>
      </c>
      <c r="U8" s="11">
        <f>COUNTIF('SEL per lago'!U$6:U$19,3)+COUNTIF('SEL per lago'!U$22:U$22,3)</f>
        <v>6</v>
      </c>
      <c r="V8" s="11">
        <f>COUNTIF('SEL per lago'!V$6:V$19,3)+COUNTIF('SEL per lago'!V$22:V$22,3)</f>
        <v>6</v>
      </c>
    </row>
    <row r="9" spans="1:22" ht="12">
      <c r="A9" s="10" t="s">
        <v>25</v>
      </c>
      <c r="B9" s="11">
        <f>COUNTIF('SEL per lago'!B$6:B$19,4)+COUNTIF('SEL per lago'!B$22:B$22,4)</f>
        <v>2</v>
      </c>
      <c r="C9" s="11">
        <f>COUNTIF('SEL per lago'!C$6:C$19,4)+COUNTIF('SEL per lago'!C$22:C$22,4)</f>
        <v>1</v>
      </c>
      <c r="D9" s="11">
        <f>COUNTIF('SEL per lago'!D$6:D$19,4)+COUNTIF('SEL per lago'!D$22:D$22,4)</f>
        <v>2</v>
      </c>
      <c r="E9" s="11">
        <f>COUNTIF('SEL per lago'!E$6:E$19,4)+COUNTIF('SEL per lago'!E$22:E$22,4)</f>
        <v>2</v>
      </c>
      <c r="F9" s="11">
        <f>COUNTIF('SEL per lago'!F$6:F$19,4)+COUNTIF('SEL per lago'!F$22:F$22,4)</f>
        <v>1</v>
      </c>
      <c r="G9" s="11">
        <f>COUNTIF('SEL per lago'!G$6:G$19,4)+COUNTIF('SEL per lago'!G$22:G$22,4)</f>
        <v>1</v>
      </c>
      <c r="H9" s="11">
        <f>COUNTIF('SEL per lago'!H$6:H$19,4)+COUNTIF('SEL per lago'!H$22:H$22,4)</f>
        <v>2</v>
      </c>
      <c r="I9" s="11">
        <f>COUNTIF('SEL per lago'!I$6:I$19,4)+COUNTIF('SEL per lago'!I$22:I$22,4)</f>
        <v>2</v>
      </c>
      <c r="J9" s="11">
        <f>COUNTIF('SEL per lago'!J$6:J$19,4)+COUNTIF('SEL per lago'!J$22:J$22,4)</f>
        <v>1</v>
      </c>
      <c r="K9" s="11">
        <f>COUNTIF('SEL per lago'!K$6:K$19,4)+COUNTIF('SEL per lago'!K$22:K$22,4)</f>
        <v>1</v>
      </c>
      <c r="L9" s="11">
        <f>COUNTIF('SEL per lago'!L$6:L$19,4)+COUNTIF('SEL per lago'!L$22:L$22,4)</f>
        <v>2</v>
      </c>
      <c r="M9" s="11">
        <f>COUNTIF('SEL per lago'!M$6:M$19,4)+COUNTIF('SEL per lago'!M$22:M$22,4)</f>
        <v>2</v>
      </c>
      <c r="N9" s="11">
        <f>COUNTIF('SEL per lago'!N$6:N$19,4)+COUNTIF('SEL per lago'!N$22:N$22,4)</f>
        <v>1</v>
      </c>
      <c r="O9" s="11">
        <f>COUNTIF('SEL per lago'!O$6:O$19,4)+COUNTIF('SEL per lago'!O$22:O$22,4)</f>
        <v>2</v>
      </c>
      <c r="P9" s="11">
        <f>COUNTIF('SEL per lago'!P$6:P$19,4)+COUNTIF('SEL per lago'!P$22:P$22,4)</f>
        <v>1</v>
      </c>
      <c r="Q9" s="11">
        <f>COUNTIF('SEL per lago'!Q$6:Q$19,4)+COUNTIF('SEL per lago'!Q$22:Q$22,4)</f>
        <v>0</v>
      </c>
      <c r="R9" s="11">
        <f>COUNTIF('SEL per lago'!R$6:R$19,4)+COUNTIF('SEL per lago'!R$22:R$22,4)</f>
        <v>0</v>
      </c>
      <c r="S9" s="11">
        <f>COUNTIF('SEL per lago'!S$6:S$19,4)+COUNTIF('SEL per lago'!S$22:S$22,4)</f>
        <v>0</v>
      </c>
      <c r="T9" s="11">
        <f>COUNTIF('SEL per lago'!T$6:T$19,4)+COUNTIF('SEL per lago'!T$22:T$22,4)</f>
        <v>1</v>
      </c>
      <c r="U9" s="11">
        <f>COUNTIF('SEL per lago'!U$6:U$19,4)+COUNTIF('SEL per lago'!U$22:U$22,4)</f>
        <v>1</v>
      </c>
      <c r="V9" s="11">
        <f>COUNTIF('SEL per lago'!V$6:V$19,4)+COUNTIF('SEL per lago'!V$22:V$22,4)</f>
        <v>0</v>
      </c>
    </row>
    <row r="10" spans="1:22" ht="12">
      <c r="A10" s="10" t="s">
        <v>26</v>
      </c>
      <c r="B10" s="11">
        <f>COUNTIF('SEL per lago'!B$6:B$19,5)+COUNTIF('SEL per lago'!B$22:B$22,5)</f>
        <v>1</v>
      </c>
      <c r="C10" s="11">
        <f>COUNTIF('SEL per lago'!C$6:C$19,5)+COUNTIF('SEL per lago'!C$22:C$22,5)</f>
        <v>0</v>
      </c>
      <c r="D10" s="11">
        <f>COUNTIF('SEL per lago'!D$6:D$19,5)+COUNTIF('SEL per lago'!D$22:D$22,5)</f>
        <v>0</v>
      </c>
      <c r="E10" s="11">
        <f>COUNTIF('SEL per lago'!E$6:E$19,5)+COUNTIF('SEL per lago'!E$22:E$22,5)</f>
        <v>0</v>
      </c>
      <c r="F10" s="11">
        <f>COUNTIF('SEL per lago'!F$6:F$19,5)+COUNTIF('SEL per lago'!F$22:F$22,5)</f>
        <v>0</v>
      </c>
      <c r="G10" s="11">
        <f>COUNTIF('SEL per lago'!G$6:G$19,5)+COUNTIF('SEL per lago'!G$22:G$22,5)</f>
        <v>0</v>
      </c>
      <c r="H10" s="11">
        <f>COUNTIF('SEL per lago'!H$6:H$19,5)+COUNTIF('SEL per lago'!H$22:H$22,5)</f>
        <v>0</v>
      </c>
      <c r="I10" s="11">
        <f>COUNTIF('SEL per lago'!I$6:I$19,5)+COUNTIF('SEL per lago'!I$22:I$22,5)</f>
        <v>0</v>
      </c>
      <c r="J10" s="11">
        <f>COUNTIF('SEL per lago'!J$6:J$19,5)+COUNTIF('SEL per lago'!J$22:J$22,5)</f>
        <v>1</v>
      </c>
      <c r="K10" s="11">
        <f>COUNTIF('SEL per lago'!K$6:K$19,5)+COUNTIF('SEL per lago'!K$22:K$22,5)</f>
        <v>0</v>
      </c>
      <c r="L10" s="11">
        <f>COUNTIF('SEL per lago'!L$6:L$19,5)+COUNTIF('SEL per lago'!L$22:L$22,5)</f>
        <v>1</v>
      </c>
      <c r="M10" s="11">
        <f>COUNTIF('SEL per lago'!M$6:M$19,5)+COUNTIF('SEL per lago'!M$22:M$22,5)</f>
        <v>0</v>
      </c>
      <c r="N10" s="11">
        <f>COUNTIF('SEL per lago'!N$6:N$19,5)+COUNTIF('SEL per lago'!N$22:N$22,5)</f>
        <v>1</v>
      </c>
      <c r="O10" s="11">
        <f>COUNTIF('SEL per lago'!O$6:O$19,5)+COUNTIF('SEL per lago'!O$22:O$22,5)</f>
        <v>0</v>
      </c>
      <c r="P10" s="11">
        <f>COUNTIF('SEL per lago'!P$6:P$19,5)+COUNTIF('SEL per lago'!P$22:P$22,5)</f>
        <v>1</v>
      </c>
      <c r="Q10" s="11">
        <f>COUNTIF('SEL per lago'!Q$6:Q$19,5)+COUNTIF('SEL per lago'!Q$22:Q$22,5)</f>
        <v>1</v>
      </c>
      <c r="R10" s="11">
        <f>COUNTIF('SEL per lago'!R$6:R$19,5)+COUNTIF('SEL per lago'!R$22:R$22,5)</f>
        <v>1</v>
      </c>
      <c r="S10" s="11">
        <f>COUNTIF('SEL per lago'!S$6:S$19,5)+COUNTIF('SEL per lago'!S$22:S$22,5)</f>
        <v>1</v>
      </c>
      <c r="T10" s="11">
        <f>COUNTIF('SEL per lago'!T$6:T$19,5)+COUNTIF('SEL per lago'!T$22:T$22,5)</f>
        <v>0</v>
      </c>
      <c r="U10" s="11">
        <f>COUNTIF('SEL per lago'!U$6:U$19,5)+COUNTIF('SEL per lago'!U$22:U$22,5)</f>
        <v>1</v>
      </c>
      <c r="V10" s="11">
        <f>COUNTIF('SEL per lago'!V$6:V$19,5)+COUNTIF('SEL per lago'!V$22:V$22,5)</f>
        <v>1</v>
      </c>
    </row>
    <row r="11" spans="2:22" ht="12">
      <c r="B11" s="13">
        <f>SUM(B5:B10)</f>
        <v>10</v>
      </c>
      <c r="C11" s="13">
        <f aca="true" t="shared" si="0" ref="C11:T11">SUM(C5:C10)</f>
        <v>10</v>
      </c>
      <c r="D11" s="13">
        <f t="shared" si="0"/>
        <v>10</v>
      </c>
      <c r="E11" s="13">
        <f t="shared" si="0"/>
        <v>10</v>
      </c>
      <c r="F11" s="13">
        <f t="shared" si="0"/>
        <v>10</v>
      </c>
      <c r="G11" s="13">
        <f t="shared" si="0"/>
        <v>10</v>
      </c>
      <c r="H11" s="13">
        <f t="shared" si="0"/>
        <v>10</v>
      </c>
      <c r="I11" s="13">
        <f t="shared" si="0"/>
        <v>12</v>
      </c>
      <c r="J11" s="13">
        <f t="shared" si="0"/>
        <v>12</v>
      </c>
      <c r="K11" s="13">
        <f t="shared" si="0"/>
        <v>12</v>
      </c>
      <c r="L11" s="13">
        <f t="shared" si="0"/>
        <v>12</v>
      </c>
      <c r="M11" s="13">
        <f t="shared" si="0"/>
        <v>12</v>
      </c>
      <c r="N11" s="13">
        <f t="shared" si="0"/>
        <v>12</v>
      </c>
      <c r="O11" s="13">
        <f t="shared" si="0"/>
        <v>12</v>
      </c>
      <c r="P11" s="13">
        <f t="shared" si="0"/>
        <v>12</v>
      </c>
      <c r="Q11" s="13">
        <f t="shared" si="0"/>
        <v>12</v>
      </c>
      <c r="R11" s="13">
        <f t="shared" si="0"/>
        <v>12</v>
      </c>
      <c r="S11" s="13">
        <f t="shared" si="0"/>
        <v>12</v>
      </c>
      <c r="T11" s="13">
        <f t="shared" si="0"/>
        <v>12</v>
      </c>
      <c r="U11" s="13">
        <f>SUM(U5:U10)</f>
        <v>12</v>
      </c>
      <c r="V11" s="13">
        <f>SUM(V5:V10)</f>
        <v>12</v>
      </c>
    </row>
    <row r="13" ht="12">
      <c r="A13" s="13" t="s">
        <v>28</v>
      </c>
    </row>
  </sheetData>
  <sheetProtection/>
  <mergeCells count="1">
    <mergeCell ref="B3:L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8"/>
  <sheetViews>
    <sheetView zoomScale="70" zoomScaleNormal="70" zoomScalePageLayoutView="0" workbookViewId="0" topLeftCell="A1">
      <selection activeCell="AB8" sqref="AB8"/>
    </sheetView>
  </sheetViews>
  <sheetFormatPr defaultColWidth="9.140625" defaultRowHeight="15"/>
  <cols>
    <col min="1" max="1" width="15.00390625" style="0" bestFit="1" customWidth="1"/>
    <col min="2" max="2" width="35.28125" style="0" bestFit="1" customWidth="1"/>
    <col min="3" max="3" width="16.421875" style="0" bestFit="1" customWidth="1"/>
    <col min="4" max="4" width="20.140625" style="0" bestFit="1" customWidth="1"/>
    <col min="5" max="5" width="6.421875" style="0" bestFit="1" customWidth="1"/>
    <col min="6" max="6" width="6.7109375" style="0" bestFit="1" customWidth="1"/>
    <col min="7" max="7" width="7.7109375" style="0" bestFit="1" customWidth="1"/>
    <col min="8" max="8" width="6.7109375" style="0" bestFit="1" customWidth="1"/>
    <col min="9" max="9" width="8.7109375" style="0" bestFit="1" customWidth="1"/>
    <col min="10" max="10" width="6.7109375" style="0" bestFit="1" customWidth="1"/>
    <col min="11" max="11" width="10.140625" style="0" bestFit="1" customWidth="1"/>
    <col min="12" max="12" width="13.8515625" style="0" bestFit="1" customWidth="1"/>
    <col min="13" max="13" width="6.7109375" style="0" bestFit="1" customWidth="1"/>
    <col min="14" max="14" width="8.7109375" style="0" bestFit="1" customWidth="1"/>
    <col min="15" max="15" width="10.8515625" style="0" bestFit="1" customWidth="1"/>
    <col min="16" max="16" width="6.7109375" style="0" bestFit="1" customWidth="1"/>
    <col min="17" max="17" width="12.00390625" style="0" customWidth="1"/>
    <col min="18" max="18" width="13.8515625" style="0" customWidth="1"/>
    <col min="19" max="19" width="65.7109375" style="0" bestFit="1" customWidth="1"/>
    <col min="23" max="23" width="17.57421875" style="0" bestFit="1" customWidth="1"/>
  </cols>
  <sheetData>
    <row r="1" spans="1:23" s="21" customFormat="1" ht="14.25">
      <c r="A1" s="61" t="s">
        <v>59</v>
      </c>
      <c r="B1" s="65" t="s">
        <v>11</v>
      </c>
      <c r="C1" s="66" t="s">
        <v>70</v>
      </c>
      <c r="D1" s="56" t="s">
        <v>54</v>
      </c>
      <c r="E1" s="56" t="s">
        <v>55</v>
      </c>
      <c r="F1" s="68" t="s">
        <v>56</v>
      </c>
      <c r="G1" s="70" t="s">
        <v>61</v>
      </c>
      <c r="H1" s="71"/>
      <c r="I1" s="70" t="s">
        <v>63</v>
      </c>
      <c r="J1" s="71"/>
      <c r="K1" s="70" t="s">
        <v>64</v>
      </c>
      <c r="L1" s="72"/>
      <c r="M1" s="71"/>
      <c r="N1" s="70" t="s">
        <v>67</v>
      </c>
      <c r="O1" s="72"/>
      <c r="P1" s="71"/>
      <c r="Q1" s="56" t="s">
        <v>29</v>
      </c>
      <c r="R1" s="56" t="s">
        <v>30</v>
      </c>
      <c r="S1" s="56" t="s">
        <v>83</v>
      </c>
      <c r="V1" s="73"/>
      <c r="W1" s="73"/>
    </row>
    <row r="2" spans="1:23" ht="43.5">
      <c r="A2" s="61"/>
      <c r="B2" s="65"/>
      <c r="C2" s="67"/>
      <c r="D2" s="57"/>
      <c r="E2" s="57"/>
      <c r="F2" s="69"/>
      <c r="G2" s="29" t="s">
        <v>60</v>
      </c>
      <c r="H2" s="29" t="s">
        <v>31</v>
      </c>
      <c r="I2" s="29" t="s">
        <v>62</v>
      </c>
      <c r="J2" s="30" t="s">
        <v>31</v>
      </c>
      <c r="K2" s="29" t="s">
        <v>65</v>
      </c>
      <c r="L2" s="29" t="s">
        <v>66</v>
      </c>
      <c r="M2" s="30" t="s">
        <v>31</v>
      </c>
      <c r="N2" s="29" t="s">
        <v>68</v>
      </c>
      <c r="O2" s="29" t="s">
        <v>69</v>
      </c>
      <c r="P2" s="29" t="s">
        <v>31</v>
      </c>
      <c r="Q2" s="57"/>
      <c r="R2" s="57"/>
      <c r="S2" s="57" t="s">
        <v>83</v>
      </c>
      <c r="V2" s="74" t="s">
        <v>91</v>
      </c>
      <c r="W2" s="75" t="s">
        <v>94</v>
      </c>
    </row>
    <row r="3" spans="1:23" ht="14.25">
      <c r="A3" s="40" t="s">
        <v>47</v>
      </c>
      <c r="B3" s="39" t="s">
        <v>46</v>
      </c>
      <c r="C3" s="52">
        <v>310</v>
      </c>
      <c r="D3" s="41" t="s">
        <v>48</v>
      </c>
      <c r="E3" s="42" t="s">
        <v>49</v>
      </c>
      <c r="F3" s="42">
        <v>2022</v>
      </c>
      <c r="G3" s="48">
        <v>1.5</v>
      </c>
      <c r="H3" s="48">
        <v>4</v>
      </c>
      <c r="I3" s="48">
        <v>10.22</v>
      </c>
      <c r="J3" s="48">
        <v>3</v>
      </c>
      <c r="K3" s="48">
        <v>108.2</v>
      </c>
      <c r="L3" s="48">
        <v>111.1</v>
      </c>
      <c r="M3" s="48">
        <v>1</v>
      </c>
      <c r="N3" s="43" t="s">
        <v>87</v>
      </c>
      <c r="O3" s="43" t="s">
        <v>87</v>
      </c>
      <c r="P3" s="48">
        <v>2</v>
      </c>
      <c r="Q3" s="48">
        <v>10</v>
      </c>
      <c r="R3" s="49">
        <v>3</v>
      </c>
      <c r="S3" s="47" t="s">
        <v>84</v>
      </c>
      <c r="V3" s="76">
        <v>1</v>
      </c>
      <c r="W3" s="77" t="s">
        <v>95</v>
      </c>
    </row>
    <row r="4" spans="1:23" ht="14.25">
      <c r="A4" s="40" t="s">
        <v>32</v>
      </c>
      <c r="B4" s="39" t="s">
        <v>74</v>
      </c>
      <c r="C4" s="52">
        <v>365</v>
      </c>
      <c r="D4" s="41" t="s">
        <v>75</v>
      </c>
      <c r="E4" s="42" t="s">
        <v>33</v>
      </c>
      <c r="F4" s="42">
        <v>2022</v>
      </c>
      <c r="G4" s="48">
        <v>2.8</v>
      </c>
      <c r="H4" s="48">
        <v>2</v>
      </c>
      <c r="I4" s="48">
        <v>9.54</v>
      </c>
      <c r="J4" s="48">
        <v>3</v>
      </c>
      <c r="K4" s="48">
        <v>115</v>
      </c>
      <c r="L4" s="48">
        <v>80</v>
      </c>
      <c r="M4" s="48">
        <v>2</v>
      </c>
      <c r="N4" s="48" t="s">
        <v>80</v>
      </c>
      <c r="O4" s="48" t="s">
        <v>86</v>
      </c>
      <c r="P4" s="48">
        <v>2</v>
      </c>
      <c r="Q4" s="48">
        <v>9</v>
      </c>
      <c r="R4" s="49">
        <v>3</v>
      </c>
      <c r="S4" s="44"/>
      <c r="V4" s="76">
        <v>2</v>
      </c>
      <c r="W4" s="77" t="s">
        <v>96</v>
      </c>
    </row>
    <row r="5" spans="1:23" ht="14.25">
      <c r="A5" s="40" t="s">
        <v>35</v>
      </c>
      <c r="B5" s="39" t="s">
        <v>34</v>
      </c>
      <c r="C5" s="52">
        <v>363</v>
      </c>
      <c r="D5" s="41" t="s">
        <v>36</v>
      </c>
      <c r="E5" s="42" t="s">
        <v>33</v>
      </c>
      <c r="F5" s="42">
        <v>2022</v>
      </c>
      <c r="G5" s="48">
        <v>3.4</v>
      </c>
      <c r="H5" s="48">
        <v>2</v>
      </c>
      <c r="I5" s="48">
        <v>4.69</v>
      </c>
      <c r="J5" s="48">
        <v>2</v>
      </c>
      <c r="K5" s="48">
        <v>109</v>
      </c>
      <c r="L5" s="48">
        <v>97</v>
      </c>
      <c r="M5" s="48">
        <v>1</v>
      </c>
      <c r="N5" s="43" t="s">
        <v>80</v>
      </c>
      <c r="O5" s="43" t="s">
        <v>86</v>
      </c>
      <c r="P5" s="48">
        <v>2</v>
      </c>
      <c r="Q5" s="48">
        <v>7</v>
      </c>
      <c r="R5" s="49">
        <v>2</v>
      </c>
      <c r="S5" s="44"/>
      <c r="V5" s="76">
        <v>3</v>
      </c>
      <c r="W5" s="77" t="s">
        <v>97</v>
      </c>
    </row>
    <row r="6" spans="1:23" ht="14.25">
      <c r="A6" s="40" t="s">
        <v>35</v>
      </c>
      <c r="B6" s="39" t="s">
        <v>37</v>
      </c>
      <c r="C6" s="52">
        <v>373</v>
      </c>
      <c r="D6" s="41" t="s">
        <v>7</v>
      </c>
      <c r="E6" s="42" t="s">
        <v>33</v>
      </c>
      <c r="F6" s="42">
        <v>2022</v>
      </c>
      <c r="G6" s="48">
        <v>2</v>
      </c>
      <c r="H6" s="48">
        <v>3</v>
      </c>
      <c r="I6" s="48">
        <v>4.84</v>
      </c>
      <c r="J6" s="48">
        <v>2</v>
      </c>
      <c r="K6" s="48">
        <v>128</v>
      </c>
      <c r="L6" s="48">
        <v>87</v>
      </c>
      <c r="M6" s="48">
        <v>1</v>
      </c>
      <c r="N6" s="48">
        <v>8</v>
      </c>
      <c r="O6" s="48" t="s">
        <v>87</v>
      </c>
      <c r="P6" s="48">
        <v>2</v>
      </c>
      <c r="Q6" s="48">
        <v>8</v>
      </c>
      <c r="R6" s="50">
        <v>2</v>
      </c>
      <c r="S6" s="47" t="s">
        <v>85</v>
      </c>
      <c r="V6" s="76">
        <v>4</v>
      </c>
      <c r="W6" s="77" t="s">
        <v>92</v>
      </c>
    </row>
    <row r="7" spans="1:23" ht="14.25">
      <c r="A7" s="40" t="s">
        <v>35</v>
      </c>
      <c r="B7" s="39" t="s">
        <v>73</v>
      </c>
      <c r="C7" s="52">
        <v>364</v>
      </c>
      <c r="D7" s="41" t="s">
        <v>38</v>
      </c>
      <c r="E7" s="42" t="s">
        <v>33</v>
      </c>
      <c r="F7" s="42">
        <v>2022</v>
      </c>
      <c r="G7" s="48">
        <v>3.5</v>
      </c>
      <c r="H7" s="48">
        <v>2</v>
      </c>
      <c r="I7" s="48">
        <v>19.26</v>
      </c>
      <c r="J7" s="48">
        <v>4</v>
      </c>
      <c r="K7" s="48">
        <v>150</v>
      </c>
      <c r="L7" s="48">
        <v>99</v>
      </c>
      <c r="M7" s="48">
        <v>1</v>
      </c>
      <c r="N7" s="43">
        <v>21</v>
      </c>
      <c r="O7" s="43">
        <v>21</v>
      </c>
      <c r="P7" s="48">
        <v>2</v>
      </c>
      <c r="Q7" s="48">
        <v>9</v>
      </c>
      <c r="R7" s="49">
        <v>3</v>
      </c>
      <c r="S7" s="44"/>
      <c r="V7" s="76">
        <v>5</v>
      </c>
      <c r="W7" s="77" t="s">
        <v>93</v>
      </c>
    </row>
    <row r="8" spans="1:19" ht="14.25">
      <c r="A8" s="40" t="s">
        <v>35</v>
      </c>
      <c r="B8" s="39" t="s">
        <v>42</v>
      </c>
      <c r="C8" s="52">
        <v>348</v>
      </c>
      <c r="D8" s="41" t="s">
        <v>43</v>
      </c>
      <c r="E8" s="42" t="s">
        <v>44</v>
      </c>
      <c r="F8" s="42">
        <v>2022</v>
      </c>
      <c r="G8" s="48">
        <v>3.3</v>
      </c>
      <c r="H8" s="48">
        <v>2</v>
      </c>
      <c r="I8" s="48">
        <v>2.76</v>
      </c>
      <c r="J8" s="48">
        <v>2</v>
      </c>
      <c r="K8" s="48">
        <v>107</v>
      </c>
      <c r="L8" s="48">
        <v>2</v>
      </c>
      <c r="M8" s="48">
        <v>3</v>
      </c>
      <c r="N8" s="43">
        <v>6</v>
      </c>
      <c r="O8" s="48">
        <v>10</v>
      </c>
      <c r="P8" s="48">
        <v>2</v>
      </c>
      <c r="Q8" s="48">
        <v>9</v>
      </c>
      <c r="R8" s="49">
        <v>3</v>
      </c>
      <c r="S8" s="44"/>
    </row>
    <row r="9" spans="1:19" ht="14.25">
      <c r="A9" s="40" t="s">
        <v>35</v>
      </c>
      <c r="B9" s="39" t="s">
        <v>39</v>
      </c>
      <c r="C9" s="52">
        <v>374</v>
      </c>
      <c r="D9" s="41" t="s">
        <v>40</v>
      </c>
      <c r="E9" s="42" t="s">
        <v>33</v>
      </c>
      <c r="F9" s="42">
        <v>2022</v>
      </c>
      <c r="G9" s="48">
        <v>3.2</v>
      </c>
      <c r="H9" s="48">
        <v>2</v>
      </c>
      <c r="I9" s="48">
        <v>2.47</v>
      </c>
      <c r="J9" s="48">
        <v>1</v>
      </c>
      <c r="K9" s="48">
        <v>133</v>
      </c>
      <c r="L9" s="48">
        <v>101</v>
      </c>
      <c r="M9" s="48">
        <v>1</v>
      </c>
      <c r="N9" s="43" t="s">
        <v>80</v>
      </c>
      <c r="O9" s="43" t="s">
        <v>80</v>
      </c>
      <c r="P9" s="48">
        <v>1</v>
      </c>
      <c r="Q9" s="48">
        <v>5</v>
      </c>
      <c r="R9" s="49">
        <v>2</v>
      </c>
      <c r="S9" s="44"/>
    </row>
    <row r="10" spans="1:19" ht="14.25">
      <c r="A10" s="40" t="s">
        <v>35</v>
      </c>
      <c r="B10" s="39" t="s">
        <v>78</v>
      </c>
      <c r="C10" s="52">
        <v>349</v>
      </c>
      <c r="D10" s="41" t="s">
        <v>45</v>
      </c>
      <c r="E10" s="42" t="s">
        <v>44</v>
      </c>
      <c r="F10" s="42">
        <v>2022</v>
      </c>
      <c r="G10" s="48">
        <v>4.1</v>
      </c>
      <c r="H10" s="48">
        <v>2</v>
      </c>
      <c r="I10" s="48">
        <v>6.75</v>
      </c>
      <c r="J10" s="48">
        <v>3</v>
      </c>
      <c r="K10" s="48">
        <v>105</v>
      </c>
      <c r="L10" s="48">
        <v>8</v>
      </c>
      <c r="M10" s="48">
        <v>3</v>
      </c>
      <c r="N10" s="48">
        <v>6</v>
      </c>
      <c r="O10" s="48">
        <v>10</v>
      </c>
      <c r="P10" s="48">
        <v>2</v>
      </c>
      <c r="Q10" s="48">
        <v>10</v>
      </c>
      <c r="R10" s="50">
        <v>3</v>
      </c>
      <c r="S10" s="44"/>
    </row>
    <row r="11" spans="1:19" ht="14.25">
      <c r="A11" s="40" t="s">
        <v>35</v>
      </c>
      <c r="B11" s="39" t="s">
        <v>41</v>
      </c>
      <c r="C11" s="52">
        <v>362</v>
      </c>
      <c r="D11" s="41" t="s">
        <v>40</v>
      </c>
      <c r="E11" s="42" t="s">
        <v>33</v>
      </c>
      <c r="F11" s="42">
        <v>2022</v>
      </c>
      <c r="G11" s="48">
        <v>2.5</v>
      </c>
      <c r="H11" s="48">
        <v>2</v>
      </c>
      <c r="I11" s="48">
        <v>1.04</v>
      </c>
      <c r="J11" s="48">
        <v>1</v>
      </c>
      <c r="K11" s="48">
        <v>112</v>
      </c>
      <c r="L11" s="48">
        <v>68</v>
      </c>
      <c r="M11" s="48">
        <v>2</v>
      </c>
      <c r="N11" s="43" t="s">
        <v>80</v>
      </c>
      <c r="O11" s="43" t="s">
        <v>87</v>
      </c>
      <c r="P11" s="48">
        <v>2</v>
      </c>
      <c r="Q11" s="48">
        <v>7</v>
      </c>
      <c r="R11" s="49">
        <v>2</v>
      </c>
      <c r="S11" s="44"/>
    </row>
    <row r="12" spans="1:19" ht="14.25">
      <c r="A12" s="40" t="s">
        <v>35</v>
      </c>
      <c r="B12" s="39" t="s">
        <v>79</v>
      </c>
      <c r="C12" s="52">
        <v>361</v>
      </c>
      <c r="D12" s="41" t="s">
        <v>82</v>
      </c>
      <c r="E12" s="42" t="s">
        <v>33</v>
      </c>
      <c r="F12" s="42">
        <v>2022</v>
      </c>
      <c r="G12" s="48">
        <v>2.1</v>
      </c>
      <c r="H12" s="48">
        <v>2</v>
      </c>
      <c r="I12" s="48">
        <v>6.48</v>
      </c>
      <c r="J12" s="48">
        <v>2</v>
      </c>
      <c r="K12" s="48">
        <v>112</v>
      </c>
      <c r="L12" s="48">
        <v>57</v>
      </c>
      <c r="M12" s="48">
        <v>2</v>
      </c>
      <c r="N12" s="43" t="s">
        <v>80</v>
      </c>
      <c r="O12" s="43" t="s">
        <v>86</v>
      </c>
      <c r="P12" s="48">
        <v>2</v>
      </c>
      <c r="Q12" s="48">
        <v>8</v>
      </c>
      <c r="R12" s="49">
        <v>2</v>
      </c>
      <c r="S12" s="44"/>
    </row>
    <row r="13" spans="1:19" ht="14.25">
      <c r="A13" s="40" t="s">
        <v>50</v>
      </c>
      <c r="B13" s="39" t="s">
        <v>72</v>
      </c>
      <c r="C13" s="52">
        <v>311</v>
      </c>
      <c r="D13" s="41" t="s">
        <v>51</v>
      </c>
      <c r="E13" s="42" t="s">
        <v>52</v>
      </c>
      <c r="F13" s="42">
        <v>2022</v>
      </c>
      <c r="G13" s="48">
        <v>1</v>
      </c>
      <c r="H13" s="48">
        <v>5</v>
      </c>
      <c r="I13" s="48">
        <v>17.41</v>
      </c>
      <c r="J13" s="48">
        <v>4</v>
      </c>
      <c r="K13" s="48">
        <v>129.3</v>
      </c>
      <c r="L13" s="48">
        <v>0</v>
      </c>
      <c r="M13" s="48">
        <v>3</v>
      </c>
      <c r="N13" s="48">
        <v>230</v>
      </c>
      <c r="O13" s="48">
        <v>810</v>
      </c>
      <c r="P13" s="48">
        <v>5</v>
      </c>
      <c r="Q13" s="48">
        <v>17</v>
      </c>
      <c r="R13" s="51">
        <v>5</v>
      </c>
      <c r="S13" s="44"/>
    </row>
    <row r="14" spans="1:19" ht="14.25">
      <c r="A14" s="40" t="s">
        <v>50</v>
      </c>
      <c r="B14" s="39" t="s">
        <v>76</v>
      </c>
      <c r="C14" s="52">
        <v>369</v>
      </c>
      <c r="D14" s="41" t="s">
        <v>81</v>
      </c>
      <c r="E14" s="42" t="s">
        <v>52</v>
      </c>
      <c r="F14" s="42">
        <v>2022</v>
      </c>
      <c r="G14" s="48">
        <v>3.5</v>
      </c>
      <c r="H14" s="48">
        <v>2</v>
      </c>
      <c r="I14" s="48">
        <v>2.56</v>
      </c>
      <c r="J14" s="48">
        <v>2</v>
      </c>
      <c r="K14" s="48">
        <v>91.7</v>
      </c>
      <c r="L14" s="48">
        <v>54</v>
      </c>
      <c r="M14" s="48">
        <v>2</v>
      </c>
      <c r="N14" s="48">
        <v>10</v>
      </c>
      <c r="O14" s="48">
        <v>40</v>
      </c>
      <c r="P14" s="48">
        <v>3</v>
      </c>
      <c r="Q14" s="48">
        <v>9</v>
      </c>
      <c r="R14" s="49">
        <v>3</v>
      </c>
      <c r="S14" s="44"/>
    </row>
    <row r="15" spans="1:19" ht="14.25">
      <c r="A15" s="40" t="s">
        <v>50</v>
      </c>
      <c r="B15" s="39" t="s">
        <v>77</v>
      </c>
      <c r="C15" s="52">
        <v>371</v>
      </c>
      <c r="D15" s="41" t="s">
        <v>53</v>
      </c>
      <c r="E15" s="42" t="s">
        <v>52</v>
      </c>
      <c r="F15" s="42">
        <v>2022</v>
      </c>
      <c r="G15" s="48">
        <v>4</v>
      </c>
      <c r="H15" s="48">
        <v>2</v>
      </c>
      <c r="I15" s="48">
        <v>3.58</v>
      </c>
      <c r="J15" s="48">
        <v>2</v>
      </c>
      <c r="K15" s="48">
        <v>103.4</v>
      </c>
      <c r="L15" s="48">
        <v>49</v>
      </c>
      <c r="M15" s="48">
        <v>2</v>
      </c>
      <c r="N15" s="48">
        <v>10</v>
      </c>
      <c r="O15" s="48">
        <v>40</v>
      </c>
      <c r="P15" s="48">
        <v>3</v>
      </c>
      <c r="Q15" s="48">
        <v>9</v>
      </c>
      <c r="R15" s="49">
        <v>3</v>
      </c>
      <c r="S15" s="44"/>
    </row>
    <row r="16" spans="1:19" ht="14.25">
      <c r="A16" s="40" t="s">
        <v>50</v>
      </c>
      <c r="B16" s="62" t="s">
        <v>71</v>
      </c>
      <c r="C16" s="63"/>
      <c r="D16" s="64"/>
      <c r="E16" s="42" t="s">
        <v>52</v>
      </c>
      <c r="F16" s="42">
        <f>+F15</f>
        <v>2022</v>
      </c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60"/>
      <c r="R16" s="49">
        <v>3</v>
      </c>
      <c r="S16" s="44"/>
    </row>
    <row r="17" ht="14.25">
      <c r="B17" s="22" t="s">
        <v>58</v>
      </c>
    </row>
    <row r="18" ht="14.25">
      <c r="B18" s="22" t="s">
        <v>57</v>
      </c>
    </row>
  </sheetData>
  <sheetProtection/>
  <autoFilter ref="A2:S18"/>
  <mergeCells count="15">
    <mergeCell ref="F1:F2"/>
    <mergeCell ref="G1:H1"/>
    <mergeCell ref="I1:J1"/>
    <mergeCell ref="K1:M1"/>
    <mergeCell ref="N1:P1"/>
    <mergeCell ref="S1:S2"/>
    <mergeCell ref="G16:Q16"/>
    <mergeCell ref="A1:A2"/>
    <mergeCell ref="Q1:Q2"/>
    <mergeCell ref="B16:D16"/>
    <mergeCell ref="R1:R2"/>
    <mergeCell ref="B1:B2"/>
    <mergeCell ref="C1:C2"/>
    <mergeCell ref="D1:D2"/>
    <mergeCell ref="E1:E2"/>
  </mergeCells>
  <conditionalFormatting sqref="R16">
    <cfRule type="cellIs" priority="75" dxfId="0" operator="equal" stopIfTrue="1">
      <formula>1</formula>
    </cfRule>
    <cfRule type="cellIs" priority="76" dxfId="1" operator="equal" stopIfTrue="1">
      <formula>2</formula>
    </cfRule>
    <cfRule type="cellIs" priority="77" dxfId="3" operator="equal" stopIfTrue="1">
      <formula>4</formula>
    </cfRule>
    <cfRule type="cellIs" priority="78" dxfId="2" operator="equal" stopIfTrue="1">
      <formula>3</formula>
    </cfRule>
  </conditionalFormatting>
  <conditionalFormatting sqref="R16">
    <cfRule type="cellIs" priority="74" dxfId="4" operator="equal" stopIfTrue="1">
      <formula>5</formula>
    </cfRule>
  </conditionalFormatting>
  <conditionalFormatting sqref="M3:M15 J3:J15 H3:H15 P3:P15">
    <cfRule type="cellIs" priority="18" dxfId="25" operator="equal" stopIfTrue="1">
      <formula>5</formula>
    </cfRule>
    <cfRule type="cellIs" priority="19" dxfId="25" operator="equal" stopIfTrue="1">
      <formula>4</formula>
    </cfRule>
  </conditionalFormatting>
  <conditionalFormatting sqref="R3:R15">
    <cfRule type="cellIs" priority="13" dxfId="4" operator="equal" stopIfTrue="1">
      <formula>5</formula>
    </cfRule>
    <cfRule type="cellIs" priority="14" dxfId="3" operator="equal" stopIfTrue="1">
      <formula>4</formula>
    </cfRule>
    <cfRule type="cellIs" priority="15" dxfId="2" operator="equal" stopIfTrue="1">
      <formula>3</formula>
    </cfRule>
    <cfRule type="cellIs" priority="16" dxfId="1" operator="equal" stopIfTrue="1">
      <formula>2</formula>
    </cfRule>
    <cfRule type="cellIs" priority="17" dxfId="0" operator="equal" stopIfTrue="1">
      <formula>1</formula>
    </cfRule>
  </conditionalFormatting>
  <conditionalFormatting sqref="R16">
    <cfRule type="cellIs" priority="1" dxfId="4" operator="equal" stopIfTrue="1">
      <formula>5</formula>
    </cfRule>
    <cfRule type="cellIs" priority="2" dxfId="3" operator="equal" stopIfTrue="1">
      <formula>4</formula>
    </cfRule>
    <cfRule type="cellIs" priority="3" dxfId="2" operator="equal" stopIfTrue="1">
      <formula>3</formula>
    </cfRule>
    <cfRule type="cellIs" priority="4" dxfId="1" operator="equal" stopIfTrue="1">
      <formula>2</formula>
    </cfRule>
    <cfRule type="cellIs" priority="5" dxfId="0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Francesca Ragusa</cp:lastModifiedBy>
  <cp:lastPrinted>2015-04-03T10:32:37Z</cp:lastPrinted>
  <dcterms:created xsi:type="dcterms:W3CDTF">2009-10-21T09:19:25Z</dcterms:created>
  <dcterms:modified xsi:type="dcterms:W3CDTF">2023-05-23T07:36:00Z</dcterms:modified>
  <cp:category/>
  <cp:version/>
  <cp:contentType/>
  <cp:contentStatus/>
</cp:coreProperties>
</file>